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30" firstSheet="2" activeTab="2"/>
  </bookViews>
  <sheets>
    <sheet name="Popis" sheetId="12" state="hidden" r:id="rId1"/>
    <sheet name="Rozlosování" sheetId="10" state="hidden" r:id="rId2"/>
    <sheet name="Zápasy" sheetId="20" r:id="rId3"/>
    <sheet name="T9" sheetId="18" state="hidden" r:id="rId4"/>
  </sheets>
  <definedNames>
    <definedName name="_xlnm._FilterDatabase" localSheetId="3" hidden="1">'T9'!$C$24:$H$52</definedName>
  </definedNames>
  <calcPr calcId="125725"/>
</workbook>
</file>

<file path=xl/calcChain.xml><?xml version="1.0" encoding="utf-8"?>
<calcChain xmlns="http://schemas.openxmlformats.org/spreadsheetml/2006/main">
  <c r="O20" i="20"/>
  <c r="O126" i="10" l="1"/>
  <c r="N126"/>
  <c r="M126"/>
  <c r="L126"/>
  <c r="K126"/>
  <c r="J126"/>
  <c r="I126"/>
  <c r="H126"/>
  <c r="G126"/>
  <c r="O125"/>
  <c r="N125"/>
  <c r="M125"/>
  <c r="L125"/>
  <c r="K125"/>
  <c r="J125"/>
  <c r="I125"/>
  <c r="H125"/>
  <c r="G125"/>
  <c r="O124"/>
  <c r="N124"/>
  <c r="M124"/>
  <c r="L124"/>
  <c r="K124"/>
  <c r="J124"/>
  <c r="I124"/>
  <c r="H124"/>
  <c r="G124"/>
  <c r="O123"/>
  <c r="N123"/>
  <c r="M123"/>
  <c r="L123"/>
  <c r="K123"/>
  <c r="J123"/>
  <c r="I123"/>
  <c r="H123"/>
  <c r="G123"/>
  <c r="O122"/>
  <c r="N122"/>
  <c r="M122"/>
  <c r="L122"/>
  <c r="K122"/>
  <c r="J122"/>
  <c r="I122"/>
  <c r="H122"/>
  <c r="G122"/>
  <c r="O121"/>
  <c r="N121"/>
  <c r="M121"/>
  <c r="L121"/>
  <c r="K121"/>
  <c r="J121"/>
  <c r="I121"/>
  <c r="H121"/>
  <c r="G121"/>
  <c r="O120"/>
  <c r="N120"/>
  <c r="M120"/>
  <c r="L120"/>
  <c r="K120"/>
  <c r="J120"/>
  <c r="I120"/>
  <c r="H120"/>
  <c r="G120"/>
  <c r="O119"/>
  <c r="N119"/>
  <c r="M119"/>
  <c r="L119"/>
  <c r="K119"/>
  <c r="J119"/>
  <c r="I119"/>
  <c r="H119"/>
  <c r="G119"/>
  <c r="O118"/>
  <c r="N118"/>
  <c r="M118"/>
  <c r="L118"/>
  <c r="K118"/>
  <c r="J118"/>
  <c r="I118"/>
  <c r="H118"/>
  <c r="G118"/>
  <c r="O117"/>
  <c r="N117"/>
  <c r="M117"/>
  <c r="L117"/>
  <c r="K117"/>
  <c r="J117"/>
  <c r="I117"/>
  <c r="H117"/>
  <c r="G117"/>
  <c r="O116"/>
  <c r="N116"/>
  <c r="M116"/>
  <c r="L116"/>
  <c r="K116"/>
  <c r="J116"/>
  <c r="I116"/>
  <c r="H116"/>
  <c r="G116"/>
  <c r="O115"/>
  <c r="N115"/>
  <c r="M115"/>
  <c r="L115"/>
  <c r="K115"/>
  <c r="J115"/>
  <c r="I115"/>
  <c r="H115"/>
  <c r="G115"/>
  <c r="O114"/>
  <c r="N114"/>
  <c r="M114"/>
  <c r="L114"/>
  <c r="K114"/>
  <c r="J114"/>
  <c r="I114"/>
  <c r="H114"/>
  <c r="G114"/>
  <c r="O113"/>
  <c r="N113"/>
  <c r="M113"/>
  <c r="L113"/>
  <c r="K113"/>
  <c r="J113"/>
  <c r="I113"/>
  <c r="H113"/>
  <c r="G113"/>
  <c r="O112"/>
  <c r="N112"/>
  <c r="M112"/>
  <c r="L112"/>
  <c r="K112"/>
  <c r="J112"/>
  <c r="I112"/>
  <c r="H112"/>
  <c r="G112"/>
  <c r="O111"/>
  <c r="N111"/>
  <c r="M111"/>
  <c r="L111"/>
  <c r="K111"/>
  <c r="J111"/>
  <c r="I111"/>
  <c r="H111"/>
  <c r="G111"/>
  <c r="O110"/>
  <c r="N110"/>
  <c r="M110"/>
  <c r="L110"/>
  <c r="K110"/>
  <c r="J110"/>
  <c r="I110"/>
  <c r="H110"/>
  <c r="G110"/>
  <c r="O109"/>
  <c r="N109"/>
  <c r="M109"/>
  <c r="L109"/>
  <c r="K109"/>
  <c r="J109"/>
  <c r="I109"/>
  <c r="H109"/>
  <c r="G109"/>
  <c r="O108"/>
  <c r="N108"/>
  <c r="M108"/>
  <c r="L108"/>
  <c r="K108"/>
  <c r="J108"/>
  <c r="I108"/>
  <c r="H108"/>
  <c r="G108"/>
  <c r="O107"/>
  <c r="N107"/>
  <c r="M107"/>
  <c r="L107"/>
  <c r="K107"/>
  <c r="J107"/>
  <c r="I107"/>
  <c r="H107"/>
  <c r="G107"/>
  <c r="O106"/>
  <c r="N106"/>
  <c r="M106"/>
  <c r="L106"/>
  <c r="K106"/>
  <c r="J106"/>
  <c r="I106"/>
  <c r="H106"/>
  <c r="G106"/>
  <c r="O105"/>
  <c r="N105"/>
  <c r="M105"/>
  <c r="L105"/>
  <c r="K105"/>
  <c r="J105"/>
  <c r="I105"/>
  <c r="H105"/>
  <c r="G105"/>
  <c r="O104"/>
  <c r="N104"/>
  <c r="M104"/>
  <c r="L104"/>
  <c r="K104"/>
  <c r="J104"/>
  <c r="I104"/>
  <c r="H104"/>
  <c r="G104"/>
  <c r="O103"/>
  <c r="N103"/>
  <c r="M103"/>
  <c r="L103"/>
  <c r="K103"/>
  <c r="J103"/>
  <c r="I103"/>
  <c r="H103"/>
  <c r="G103"/>
  <c r="O102"/>
  <c r="N102"/>
  <c r="M102"/>
  <c r="L102"/>
  <c r="K102"/>
  <c r="J102"/>
  <c r="I102"/>
  <c r="H102"/>
  <c r="G102"/>
  <c r="O101"/>
  <c r="N101"/>
  <c r="M101"/>
  <c r="L101"/>
  <c r="K101"/>
  <c r="J101"/>
  <c r="I101"/>
  <c r="H101"/>
  <c r="G101"/>
  <c r="O100"/>
  <c r="N100"/>
  <c r="M100"/>
  <c r="L100"/>
  <c r="K100"/>
  <c r="J100"/>
  <c r="I100"/>
  <c r="H100"/>
  <c r="G100"/>
  <c r="O99"/>
  <c r="N99"/>
  <c r="M99"/>
  <c r="L99"/>
  <c r="K99"/>
  <c r="J99"/>
  <c r="I99"/>
  <c r="H99"/>
  <c r="G99"/>
  <c r="O98"/>
  <c r="N98"/>
  <c r="M98"/>
  <c r="L98"/>
  <c r="K98"/>
  <c r="J98"/>
  <c r="I98"/>
  <c r="H98"/>
  <c r="G98"/>
  <c r="O97"/>
  <c r="N97"/>
  <c r="M97"/>
  <c r="L97"/>
  <c r="K97"/>
  <c r="J97"/>
  <c r="I97"/>
  <c r="H97"/>
  <c r="G97"/>
  <c r="O96"/>
  <c r="N96"/>
  <c r="M96"/>
  <c r="L96"/>
  <c r="K96"/>
  <c r="J96"/>
  <c r="I96"/>
  <c r="H96"/>
  <c r="G96"/>
  <c r="O95"/>
  <c r="N95"/>
  <c r="M95"/>
  <c r="L95"/>
  <c r="K95"/>
  <c r="J95"/>
  <c r="I95"/>
  <c r="H95"/>
  <c r="G95"/>
  <c r="O94"/>
  <c r="N94"/>
  <c r="M94"/>
  <c r="L94"/>
  <c r="K94"/>
  <c r="J94"/>
  <c r="I94"/>
  <c r="H94"/>
  <c r="G94"/>
  <c r="O93"/>
  <c r="N93"/>
  <c r="M93"/>
  <c r="L93"/>
  <c r="K93"/>
  <c r="J93"/>
  <c r="I93"/>
  <c r="H93"/>
  <c r="G93"/>
  <c r="O92"/>
  <c r="N92"/>
  <c r="M92"/>
  <c r="L92"/>
  <c r="K92"/>
  <c r="J92"/>
  <c r="I92"/>
  <c r="H92"/>
  <c r="R92" s="1"/>
  <c r="G92"/>
  <c r="U91"/>
  <c r="U92" s="1"/>
  <c r="U93" s="1"/>
  <c r="O91"/>
  <c r="N91"/>
  <c r="M91"/>
  <c r="W91" s="1"/>
  <c r="W92" s="1"/>
  <c r="W93" s="1"/>
  <c r="W94" s="1"/>
  <c r="L91"/>
  <c r="K91"/>
  <c r="J91"/>
  <c r="I91"/>
  <c r="S91" s="1"/>
  <c r="S92" s="1"/>
  <c r="S93" s="1"/>
  <c r="H91"/>
  <c r="R91" s="1"/>
  <c r="G91"/>
  <c r="O88"/>
  <c r="N88"/>
  <c r="M88"/>
  <c r="L88"/>
  <c r="K88"/>
  <c r="J88"/>
  <c r="I88"/>
  <c r="H88"/>
  <c r="G88"/>
  <c r="O87"/>
  <c r="N87"/>
  <c r="M87"/>
  <c r="L87"/>
  <c r="K87"/>
  <c r="J87"/>
  <c r="I87"/>
  <c r="H87"/>
  <c r="G87"/>
  <c r="O86"/>
  <c r="N86"/>
  <c r="M86"/>
  <c r="L86"/>
  <c r="K86"/>
  <c r="J86"/>
  <c r="I86"/>
  <c r="H86"/>
  <c r="G86"/>
  <c r="O85"/>
  <c r="N85"/>
  <c r="M85"/>
  <c r="L85"/>
  <c r="K85"/>
  <c r="J85"/>
  <c r="I85"/>
  <c r="H85"/>
  <c r="G85"/>
  <c r="O84"/>
  <c r="N84"/>
  <c r="M84"/>
  <c r="L84"/>
  <c r="K84"/>
  <c r="J84"/>
  <c r="I84"/>
  <c r="H84"/>
  <c r="G84"/>
  <c r="O83"/>
  <c r="N83"/>
  <c r="M83"/>
  <c r="L83"/>
  <c r="K83"/>
  <c r="J83"/>
  <c r="I83"/>
  <c r="H83"/>
  <c r="G83"/>
  <c r="O82"/>
  <c r="N82"/>
  <c r="M82"/>
  <c r="L82"/>
  <c r="K82"/>
  <c r="J82"/>
  <c r="I82"/>
  <c r="H82"/>
  <c r="G82"/>
  <c r="O81"/>
  <c r="N81"/>
  <c r="M81"/>
  <c r="L81"/>
  <c r="K81"/>
  <c r="J81"/>
  <c r="I81"/>
  <c r="H81"/>
  <c r="G81"/>
  <c r="O80"/>
  <c r="N80"/>
  <c r="M80"/>
  <c r="L80"/>
  <c r="K80"/>
  <c r="J80"/>
  <c r="I80"/>
  <c r="H80"/>
  <c r="G80"/>
  <c r="O79"/>
  <c r="N79"/>
  <c r="M79"/>
  <c r="L79"/>
  <c r="K79"/>
  <c r="J79"/>
  <c r="I79"/>
  <c r="H79"/>
  <c r="G79"/>
  <c r="O78"/>
  <c r="N78"/>
  <c r="M78"/>
  <c r="L78"/>
  <c r="K78"/>
  <c r="J78"/>
  <c r="I78"/>
  <c r="H78"/>
  <c r="G78"/>
  <c r="O77"/>
  <c r="N77"/>
  <c r="M77"/>
  <c r="L77"/>
  <c r="K77"/>
  <c r="J77"/>
  <c r="I77"/>
  <c r="H77"/>
  <c r="G77"/>
  <c r="O76"/>
  <c r="N76"/>
  <c r="M76"/>
  <c r="L76"/>
  <c r="K76"/>
  <c r="J76"/>
  <c r="I76"/>
  <c r="H76"/>
  <c r="G76"/>
  <c r="O75"/>
  <c r="N75"/>
  <c r="M75"/>
  <c r="L75"/>
  <c r="K75"/>
  <c r="J75"/>
  <c r="I75"/>
  <c r="H75"/>
  <c r="G75"/>
  <c r="O74"/>
  <c r="N74"/>
  <c r="M74"/>
  <c r="L74"/>
  <c r="K74"/>
  <c r="J74"/>
  <c r="I74"/>
  <c r="H74"/>
  <c r="G74"/>
  <c r="O73"/>
  <c r="N73"/>
  <c r="M73"/>
  <c r="L73"/>
  <c r="K73"/>
  <c r="J73"/>
  <c r="I73"/>
  <c r="H73"/>
  <c r="G73"/>
  <c r="O72"/>
  <c r="N72"/>
  <c r="M72"/>
  <c r="L72"/>
  <c r="K72"/>
  <c r="J72"/>
  <c r="I72"/>
  <c r="H72"/>
  <c r="G72"/>
  <c r="O71"/>
  <c r="N71"/>
  <c r="M71"/>
  <c r="L71"/>
  <c r="K71"/>
  <c r="J71"/>
  <c r="I71"/>
  <c r="H71"/>
  <c r="G71"/>
  <c r="O70"/>
  <c r="N70"/>
  <c r="M70"/>
  <c r="L70"/>
  <c r="K70"/>
  <c r="J70"/>
  <c r="I70"/>
  <c r="H70"/>
  <c r="G70"/>
  <c r="O69"/>
  <c r="N69"/>
  <c r="M69"/>
  <c r="L69"/>
  <c r="K69"/>
  <c r="J69"/>
  <c r="I69"/>
  <c r="H69"/>
  <c r="G69"/>
  <c r="O68"/>
  <c r="N68"/>
  <c r="M68"/>
  <c r="L68"/>
  <c r="K68"/>
  <c r="J68"/>
  <c r="I68"/>
  <c r="H68"/>
  <c r="G68"/>
  <c r="O67"/>
  <c r="N67"/>
  <c r="M67"/>
  <c r="L67"/>
  <c r="K67"/>
  <c r="J67"/>
  <c r="I67"/>
  <c r="H67"/>
  <c r="G67"/>
  <c r="O66"/>
  <c r="N66"/>
  <c r="M66"/>
  <c r="L66"/>
  <c r="K66"/>
  <c r="J66"/>
  <c r="I66"/>
  <c r="H66"/>
  <c r="G66"/>
  <c r="O65"/>
  <c r="N65"/>
  <c r="M65"/>
  <c r="L65"/>
  <c r="K65"/>
  <c r="J65"/>
  <c r="I65"/>
  <c r="H65"/>
  <c r="G65"/>
  <c r="O64"/>
  <c r="N64"/>
  <c r="M64"/>
  <c r="L64"/>
  <c r="K64"/>
  <c r="J64"/>
  <c r="I64"/>
  <c r="H64"/>
  <c r="G64"/>
  <c r="O63"/>
  <c r="N63"/>
  <c r="M63"/>
  <c r="L63"/>
  <c r="K63"/>
  <c r="J63"/>
  <c r="I63"/>
  <c r="H63"/>
  <c r="G63"/>
  <c r="O62"/>
  <c r="N62"/>
  <c r="M62"/>
  <c r="L62"/>
  <c r="K62"/>
  <c r="J62"/>
  <c r="I62"/>
  <c r="H62"/>
  <c r="G62"/>
  <c r="O61"/>
  <c r="N61"/>
  <c r="M61"/>
  <c r="L61"/>
  <c r="K61"/>
  <c r="J61"/>
  <c r="I61"/>
  <c r="H61"/>
  <c r="G61"/>
  <c r="O60"/>
  <c r="N60"/>
  <c r="M60"/>
  <c r="L60"/>
  <c r="K60"/>
  <c r="J60"/>
  <c r="I60"/>
  <c r="H60"/>
  <c r="G60"/>
  <c r="O59"/>
  <c r="N59"/>
  <c r="M59"/>
  <c r="L59"/>
  <c r="K59"/>
  <c r="J59"/>
  <c r="I59"/>
  <c r="H59"/>
  <c r="G59"/>
  <c r="O58"/>
  <c r="N58"/>
  <c r="M58"/>
  <c r="L58"/>
  <c r="K58"/>
  <c r="J58"/>
  <c r="I58"/>
  <c r="H58"/>
  <c r="G58"/>
  <c r="O57"/>
  <c r="N57"/>
  <c r="M57"/>
  <c r="L57"/>
  <c r="K57"/>
  <c r="J57"/>
  <c r="I57"/>
  <c r="H57"/>
  <c r="G57"/>
  <c r="O56"/>
  <c r="N56"/>
  <c r="M56"/>
  <c r="L56"/>
  <c r="K56"/>
  <c r="J56"/>
  <c r="I56"/>
  <c r="H56"/>
  <c r="G56"/>
  <c r="O55"/>
  <c r="N55"/>
  <c r="M55"/>
  <c r="L55"/>
  <c r="K55"/>
  <c r="J55"/>
  <c r="I55"/>
  <c r="H55"/>
  <c r="G55"/>
  <c r="O54"/>
  <c r="N54"/>
  <c r="M54"/>
  <c r="L54"/>
  <c r="K54"/>
  <c r="J54"/>
  <c r="I54"/>
  <c r="H54"/>
  <c r="G54"/>
  <c r="U53"/>
  <c r="O53"/>
  <c r="N53"/>
  <c r="M53"/>
  <c r="L53"/>
  <c r="K53"/>
  <c r="J53"/>
  <c r="I53"/>
  <c r="H53"/>
  <c r="R53" s="1"/>
  <c r="G53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K89" l="1"/>
  <c r="O89"/>
  <c r="Y53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U54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G127"/>
  <c r="K127"/>
  <c r="O127"/>
  <c r="Y91"/>
  <c r="Y92" s="1"/>
  <c r="Y93" s="1"/>
  <c r="G89"/>
  <c r="I89"/>
  <c r="M89"/>
  <c r="S53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W96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L127"/>
  <c r="W95"/>
  <c r="R93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S94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J127"/>
  <c r="T9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N127"/>
  <c r="X9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Q9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H127"/>
  <c r="I127"/>
  <c r="M127"/>
  <c r="V9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U94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Y94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Y124" s="1"/>
  <c r="Y125" s="1"/>
  <c r="Y126" s="1"/>
  <c r="T54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X53"/>
  <c r="N89"/>
  <c r="X54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L89"/>
  <c r="T53"/>
  <c r="J89"/>
  <c r="Q84"/>
  <c r="Q85" s="1"/>
  <c r="Q86" s="1"/>
  <c r="Q87" s="1"/>
  <c r="Q88" s="1"/>
  <c r="V53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H89"/>
  <c r="R54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W53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S83"/>
  <c r="S84" s="1"/>
  <c r="S85" s="1"/>
  <c r="S86" s="1"/>
  <c r="S87" s="1"/>
  <c r="S88" s="1"/>
  <c r="G42"/>
  <c r="H42"/>
  <c r="K38"/>
  <c r="L30"/>
  <c r="M31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AA15"/>
  <c r="Z15"/>
  <c r="D3"/>
  <c r="D4"/>
  <c r="D5"/>
  <c r="D6"/>
  <c r="D7"/>
  <c r="D8"/>
  <c r="D9"/>
  <c r="D10"/>
  <c r="D2"/>
  <c r="C3"/>
  <c r="C4"/>
  <c r="C5"/>
  <c r="C6"/>
  <c r="C7"/>
  <c r="C8"/>
  <c r="C9"/>
  <c r="C10"/>
  <c r="C2"/>
  <c r="G16"/>
  <c r="H16"/>
  <c r="I16"/>
  <c r="J16"/>
  <c r="K16"/>
  <c r="L16"/>
  <c r="M16"/>
  <c r="N16"/>
  <c r="O16"/>
  <c r="G17"/>
  <c r="H17"/>
  <c r="I17"/>
  <c r="J17"/>
  <c r="K17"/>
  <c r="L17"/>
  <c r="M17"/>
  <c r="N17"/>
  <c r="O17"/>
  <c r="G18"/>
  <c r="H18"/>
  <c r="I18"/>
  <c r="J18"/>
  <c r="K18"/>
  <c r="L18"/>
  <c r="M18"/>
  <c r="N18"/>
  <c r="O18"/>
  <c r="G19"/>
  <c r="H19"/>
  <c r="I19"/>
  <c r="J19"/>
  <c r="K19"/>
  <c r="L19"/>
  <c r="M19"/>
  <c r="N19"/>
  <c r="O19"/>
  <c r="G20"/>
  <c r="H20"/>
  <c r="I20"/>
  <c r="J20"/>
  <c r="K20"/>
  <c r="L20"/>
  <c r="M20"/>
  <c r="N20"/>
  <c r="O20"/>
  <c r="G21"/>
  <c r="H21"/>
  <c r="I21"/>
  <c r="J21"/>
  <c r="K21"/>
  <c r="L21"/>
  <c r="M21"/>
  <c r="N21"/>
  <c r="O21"/>
  <c r="G22"/>
  <c r="H22"/>
  <c r="I22"/>
  <c r="J22"/>
  <c r="K22"/>
  <c r="L22"/>
  <c r="M22"/>
  <c r="N22"/>
  <c r="O22"/>
  <c r="G23"/>
  <c r="H23"/>
  <c r="I23"/>
  <c r="J23"/>
  <c r="K23"/>
  <c r="L23"/>
  <c r="M23"/>
  <c r="N23"/>
  <c r="O23"/>
  <c r="G24"/>
  <c r="H24"/>
  <c r="I24"/>
  <c r="J24"/>
  <c r="K24"/>
  <c r="L24"/>
  <c r="M24"/>
  <c r="N24"/>
  <c r="O24"/>
  <c r="G25"/>
  <c r="H25"/>
  <c r="I25"/>
  <c r="J25"/>
  <c r="K25"/>
  <c r="L25"/>
  <c r="M25"/>
  <c r="N25"/>
  <c r="O25"/>
  <c r="G26"/>
  <c r="H26"/>
  <c r="I26"/>
  <c r="J26"/>
  <c r="K26"/>
  <c r="L26"/>
  <c r="M26"/>
  <c r="N26"/>
  <c r="O26"/>
  <c r="G27"/>
  <c r="H27"/>
  <c r="I27"/>
  <c r="J27"/>
  <c r="K27"/>
  <c r="L27"/>
  <c r="M27"/>
  <c r="N27"/>
  <c r="O27"/>
  <c r="G28"/>
  <c r="H28"/>
  <c r="I28"/>
  <c r="J28"/>
  <c r="K28"/>
  <c r="L28"/>
  <c r="M28"/>
  <c r="N28"/>
  <c r="O28"/>
  <c r="G29"/>
  <c r="H29"/>
  <c r="I29"/>
  <c r="J29"/>
  <c r="K29"/>
  <c r="L29"/>
  <c r="M29"/>
  <c r="N29"/>
  <c r="O29"/>
  <c r="G30"/>
  <c r="H30"/>
  <c r="I30"/>
  <c r="J30"/>
  <c r="K30"/>
  <c r="M30"/>
  <c r="N30"/>
  <c r="O30"/>
  <c r="G31"/>
  <c r="H31"/>
  <c r="I31"/>
  <c r="J31"/>
  <c r="K31"/>
  <c r="L31"/>
  <c r="N31"/>
  <c r="O31"/>
  <c r="G32"/>
  <c r="H32"/>
  <c r="I32"/>
  <c r="J32"/>
  <c r="K32"/>
  <c r="L32"/>
  <c r="M32"/>
  <c r="N32"/>
  <c r="O32"/>
  <c r="G33"/>
  <c r="H33"/>
  <c r="I33"/>
  <c r="J33"/>
  <c r="K33"/>
  <c r="L33"/>
  <c r="M33"/>
  <c r="N33"/>
  <c r="O33"/>
  <c r="G34"/>
  <c r="H34"/>
  <c r="I34"/>
  <c r="J34"/>
  <c r="K34"/>
  <c r="L34"/>
  <c r="M34"/>
  <c r="N34"/>
  <c r="O34"/>
  <c r="G35"/>
  <c r="H35"/>
  <c r="I35"/>
  <c r="J35"/>
  <c r="K35"/>
  <c r="L35"/>
  <c r="M35"/>
  <c r="N35"/>
  <c r="O35"/>
  <c r="G36"/>
  <c r="H36"/>
  <c r="I36"/>
  <c r="J36"/>
  <c r="K36"/>
  <c r="L36"/>
  <c r="M36"/>
  <c r="N36"/>
  <c r="O36"/>
  <c r="G37"/>
  <c r="H37"/>
  <c r="I37"/>
  <c r="J37"/>
  <c r="K37"/>
  <c r="L37"/>
  <c r="M37"/>
  <c r="N37"/>
  <c r="O37"/>
  <c r="G38"/>
  <c r="H38"/>
  <c r="I38"/>
  <c r="J38"/>
  <c r="L38"/>
  <c r="M38"/>
  <c r="N38"/>
  <c r="O38"/>
  <c r="G39"/>
  <c r="H39"/>
  <c r="I39"/>
  <c r="J39"/>
  <c r="K39"/>
  <c r="L39"/>
  <c r="M39"/>
  <c r="N39"/>
  <c r="O39"/>
  <c r="G40"/>
  <c r="H40"/>
  <c r="I40"/>
  <c r="J40"/>
  <c r="K40"/>
  <c r="L40"/>
  <c r="M40"/>
  <c r="N40"/>
  <c r="O40"/>
  <c r="G41"/>
  <c r="H41"/>
  <c r="I41"/>
  <c r="J41"/>
  <c r="K41"/>
  <c r="L41"/>
  <c r="M41"/>
  <c r="N41"/>
  <c r="O41"/>
  <c r="I42"/>
  <c r="J42"/>
  <c r="K42"/>
  <c r="L42"/>
  <c r="M42"/>
  <c r="N42"/>
  <c r="O42"/>
  <c r="G43"/>
  <c r="H43"/>
  <c r="I43"/>
  <c r="J43"/>
  <c r="K43"/>
  <c r="L43"/>
  <c r="M43"/>
  <c r="N43"/>
  <c r="O43"/>
  <c r="G44"/>
  <c r="H44"/>
  <c r="I44"/>
  <c r="J44"/>
  <c r="K44"/>
  <c r="L44"/>
  <c r="M44"/>
  <c r="N44"/>
  <c r="O44"/>
  <c r="G45"/>
  <c r="H45"/>
  <c r="I45"/>
  <c r="J45"/>
  <c r="K45"/>
  <c r="L45"/>
  <c r="M45"/>
  <c r="N45"/>
  <c r="O45"/>
  <c r="G46"/>
  <c r="H46"/>
  <c r="I46"/>
  <c r="J46"/>
  <c r="K46"/>
  <c r="L46"/>
  <c r="M46"/>
  <c r="N46"/>
  <c r="O46"/>
  <c r="G47"/>
  <c r="H47"/>
  <c r="I47"/>
  <c r="J47"/>
  <c r="K47"/>
  <c r="L47"/>
  <c r="M47"/>
  <c r="N47"/>
  <c r="O47"/>
  <c r="G48"/>
  <c r="H48"/>
  <c r="I48"/>
  <c r="J48"/>
  <c r="K48"/>
  <c r="L48"/>
  <c r="M48"/>
  <c r="N48"/>
  <c r="O48"/>
  <c r="G49"/>
  <c r="H49"/>
  <c r="I49"/>
  <c r="J49"/>
  <c r="K49"/>
  <c r="L49"/>
  <c r="M49"/>
  <c r="N49"/>
  <c r="O49"/>
  <c r="G50"/>
  <c r="H50"/>
  <c r="I50"/>
  <c r="J50"/>
  <c r="K50"/>
  <c r="L50"/>
  <c r="M50"/>
  <c r="N50"/>
  <c r="O50"/>
  <c r="H15"/>
  <c r="R15" s="1"/>
  <c r="I15"/>
  <c r="S15" s="1"/>
  <c r="J15"/>
  <c r="T15" s="1"/>
  <c r="K15"/>
  <c r="U15" s="1"/>
  <c r="L15"/>
  <c r="V15" s="1"/>
  <c r="M15"/>
  <c r="W15" s="1"/>
  <c r="N15"/>
  <c r="X15" s="1"/>
  <c r="O15"/>
  <c r="Y15" s="1"/>
  <c r="G15"/>
  <c r="Q15" s="1"/>
  <c r="R15" i="20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Q15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16"/>
  <c r="Q17"/>
  <c r="Q18"/>
  <c r="Q19"/>
  <c r="Q20"/>
  <c r="Q21"/>
  <c r="Q22"/>
  <c r="E3"/>
  <c r="E4"/>
  <c r="E5"/>
  <c r="E6"/>
  <c r="E7"/>
  <c r="E8"/>
  <c r="E9"/>
  <c r="E10"/>
  <c r="E2"/>
  <c r="I26" i="18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25"/>
  <c r="M15" i="20"/>
  <c r="O15" s="1"/>
  <c r="P5"/>
  <c r="P2"/>
  <c r="M50"/>
  <c r="N50" s="1"/>
  <c r="M49"/>
  <c r="N49" s="1"/>
  <c r="M48"/>
  <c r="O48" s="1"/>
  <c r="M47"/>
  <c r="O47" s="1"/>
  <c r="M46"/>
  <c r="N46" s="1"/>
  <c r="M45"/>
  <c r="N45" s="1"/>
  <c r="M44"/>
  <c r="O44" s="1"/>
  <c r="M43"/>
  <c r="O43" s="1"/>
  <c r="M42"/>
  <c r="N42" s="1"/>
  <c r="M41"/>
  <c r="N41" s="1"/>
  <c r="M40"/>
  <c r="O40" s="1"/>
  <c r="M39"/>
  <c r="O39" s="1"/>
  <c r="M38"/>
  <c r="O38" s="1"/>
  <c r="M37"/>
  <c r="O37" s="1"/>
  <c r="M36"/>
  <c r="O36" s="1"/>
  <c r="M35"/>
  <c r="O35" s="1"/>
  <c r="M34"/>
  <c r="O34" s="1"/>
  <c r="M33"/>
  <c r="N33" s="1"/>
  <c r="M32"/>
  <c r="N32" s="1"/>
  <c r="M31"/>
  <c r="O31" s="1"/>
  <c r="M30"/>
  <c r="N30" s="1"/>
  <c r="M29"/>
  <c r="O29" s="1"/>
  <c r="M28"/>
  <c r="O28" s="1"/>
  <c r="M27"/>
  <c r="O27" s="1"/>
  <c r="M26"/>
  <c r="O26" s="1"/>
  <c r="M25"/>
  <c r="N25" s="1"/>
  <c r="M24"/>
  <c r="N24" s="1"/>
  <c r="M23"/>
  <c r="O23" s="1"/>
  <c r="M22"/>
  <c r="N22" s="1"/>
  <c r="M21"/>
  <c r="O21" s="1"/>
  <c r="M20"/>
  <c r="N20" s="1"/>
  <c r="M19"/>
  <c r="O19" s="1"/>
  <c r="M18"/>
  <c r="O18" s="1"/>
  <c r="M17"/>
  <c r="O17" s="1"/>
  <c r="M16"/>
  <c r="N16" s="1"/>
  <c r="N15" l="1"/>
  <c r="O45"/>
  <c r="N44"/>
  <c r="N40"/>
  <c r="O41"/>
  <c r="N48"/>
  <c r="O49"/>
  <c r="AB19" i="10"/>
  <c r="AB22"/>
  <c r="AB49"/>
  <c r="AB21"/>
  <c r="AB39"/>
  <c r="AB16"/>
  <c r="AB44"/>
  <c r="AB36"/>
  <c r="AB48"/>
  <c r="AB50"/>
  <c r="AB15"/>
  <c r="AB20"/>
  <c r="AB38"/>
  <c r="AB40"/>
  <c r="AB33"/>
  <c r="AB32"/>
  <c r="AB29"/>
  <c r="AB26"/>
  <c r="AB31"/>
  <c r="AB23"/>
  <c r="AB17"/>
  <c r="AB30"/>
  <c r="AB41"/>
  <c r="AB34"/>
  <c r="AB42"/>
  <c r="AB25"/>
  <c r="AB27"/>
  <c r="AB45"/>
  <c r="AB43"/>
  <c r="AB47"/>
  <c r="AB46"/>
  <c r="AB18"/>
  <c r="AB37"/>
  <c r="AB24"/>
  <c r="AB28"/>
  <c r="AB35"/>
  <c r="B2"/>
  <c r="L51"/>
  <c r="G51"/>
  <c r="H51"/>
  <c r="B10"/>
  <c r="O51"/>
  <c r="K51"/>
  <c r="N51"/>
  <c r="J51"/>
  <c r="M51"/>
  <c r="I51"/>
  <c r="O50" i="20"/>
  <c r="O46"/>
  <c r="O42"/>
  <c r="O30"/>
  <c r="N47"/>
  <c r="N43"/>
  <c r="N39"/>
  <c r="N31"/>
  <c r="N37"/>
  <c r="P47"/>
  <c r="P43"/>
  <c r="P31"/>
  <c r="P19"/>
  <c r="N36"/>
  <c r="N28"/>
  <c r="P50"/>
  <c r="P46"/>
  <c r="P42"/>
  <c r="P38"/>
  <c r="P34"/>
  <c r="P30"/>
  <c r="P26"/>
  <c r="P22"/>
  <c r="P18"/>
  <c r="P27"/>
  <c r="N35"/>
  <c r="N23"/>
  <c r="O16"/>
  <c r="O24"/>
  <c r="P49"/>
  <c r="P45"/>
  <c r="P41"/>
  <c r="P37"/>
  <c r="P33"/>
  <c r="P29"/>
  <c r="P25"/>
  <c r="P21"/>
  <c r="P17"/>
  <c r="P39"/>
  <c r="P35"/>
  <c r="P23"/>
  <c r="N38"/>
  <c r="N34"/>
  <c r="N19"/>
  <c r="P15"/>
  <c r="P48"/>
  <c r="P44"/>
  <c r="P40"/>
  <c r="P36"/>
  <c r="P32"/>
  <c r="P28"/>
  <c r="P24"/>
  <c r="P20"/>
  <c r="P16"/>
  <c r="O25"/>
  <c r="N26"/>
  <c r="N18"/>
  <c r="N21"/>
  <c r="N17"/>
  <c r="O33"/>
  <c r="N29"/>
  <c r="O22"/>
  <c r="O32"/>
  <c r="N27"/>
  <c r="AF15" i="10" l="1"/>
  <c r="AI16"/>
  <c r="AJ16"/>
  <c r="AJ19"/>
  <c r="AK19"/>
  <c r="AE15"/>
  <c r="AI19"/>
  <c r="AL17"/>
  <c r="AK21"/>
  <c r="AL18"/>
  <c r="AI18"/>
  <c r="AG15"/>
  <c r="AK15"/>
  <c r="AI17"/>
  <c r="AG16"/>
  <c r="AG17"/>
  <c r="AF16"/>
  <c r="AH15"/>
  <c r="AJ17"/>
  <c r="AJ18"/>
  <c r="AL21"/>
  <c r="AH18"/>
  <c r="AJ15"/>
  <c r="AL16"/>
  <c r="AL22"/>
  <c r="AH16"/>
  <c r="AK16"/>
  <c r="AK17"/>
  <c r="AH17"/>
  <c r="AI15"/>
  <c r="AK20"/>
  <c r="AL15"/>
  <c r="AL19"/>
  <c r="AJ20"/>
  <c r="AK18"/>
  <c r="AL20"/>
  <c r="N51" i="20"/>
  <c r="O51"/>
  <c r="N52" l="1"/>
  <c r="BF22" i="18"/>
  <c r="AH11"/>
  <c r="AE22" s="1"/>
  <c r="Y11"/>
  <c r="BI11" s="1"/>
  <c r="U26"/>
  <c r="V26" s="1"/>
  <c r="Z26"/>
  <c r="U27"/>
  <c r="W27" s="1"/>
  <c r="Z27"/>
  <c r="U28"/>
  <c r="V28" s="1"/>
  <c r="Z28"/>
  <c r="U29"/>
  <c r="W29" s="1"/>
  <c r="Z29"/>
  <c r="U30"/>
  <c r="V30" s="1"/>
  <c r="Z30"/>
  <c r="U31"/>
  <c r="W31" s="1"/>
  <c r="Z31"/>
  <c r="U32"/>
  <c r="V32" s="1"/>
  <c r="Z32"/>
  <c r="U33"/>
  <c r="W33" s="1"/>
  <c r="Z33"/>
  <c r="U34"/>
  <c r="V34" s="1"/>
  <c r="Z34"/>
  <c r="U35"/>
  <c r="W35" s="1"/>
  <c r="Z35"/>
  <c r="U36"/>
  <c r="V36" s="1"/>
  <c r="Z36"/>
  <c r="U37"/>
  <c r="W37" s="1"/>
  <c r="Z37"/>
  <c r="U38"/>
  <c r="V38" s="1"/>
  <c r="Z38"/>
  <c r="U39"/>
  <c r="W39" s="1"/>
  <c r="Z39"/>
  <c r="U40"/>
  <c r="V40" s="1"/>
  <c r="Z40"/>
  <c r="U41"/>
  <c r="W41" s="1"/>
  <c r="Z41"/>
  <c r="U42"/>
  <c r="V42" s="1"/>
  <c r="Z42"/>
  <c r="U43"/>
  <c r="W43" s="1"/>
  <c r="Z43"/>
  <c r="U44"/>
  <c r="V44" s="1"/>
  <c r="Z44"/>
  <c r="U45"/>
  <c r="W45" s="1"/>
  <c r="Z45"/>
  <c r="U46"/>
  <c r="V46" s="1"/>
  <c r="Z46"/>
  <c r="U47"/>
  <c r="W47" s="1"/>
  <c r="Z47"/>
  <c r="U48"/>
  <c r="V48" s="1"/>
  <c r="Z48"/>
  <c r="U49"/>
  <c r="W49" s="1"/>
  <c r="Z49"/>
  <c r="U50"/>
  <c r="V50" s="1"/>
  <c r="Z50"/>
  <c r="U51"/>
  <c r="V51" s="1"/>
  <c r="Z51"/>
  <c r="U52"/>
  <c r="V52" s="1"/>
  <c r="Z52"/>
  <c r="U53"/>
  <c r="V53" s="1"/>
  <c r="Z53"/>
  <c r="U54"/>
  <c r="V54" s="1"/>
  <c r="Z54"/>
  <c r="U55"/>
  <c r="V55" s="1"/>
  <c r="Z55"/>
  <c r="U56"/>
  <c r="V56" s="1"/>
  <c r="Z56"/>
  <c r="U57"/>
  <c r="V57" s="1"/>
  <c r="Z57"/>
  <c r="U58"/>
  <c r="V58" s="1"/>
  <c r="Z58"/>
  <c r="U59"/>
  <c r="V59" s="1"/>
  <c r="Z59"/>
  <c r="U60"/>
  <c r="V60" s="1"/>
  <c r="Z60"/>
  <c r="L2"/>
  <c r="Z25"/>
  <c r="U25"/>
  <c r="W25" s="1"/>
  <c r="BF21"/>
  <c r="BF20"/>
  <c r="BF19"/>
  <c r="BF18"/>
  <c r="BF17"/>
  <c r="BF16"/>
  <c r="BF15"/>
  <c r="BF14"/>
  <c r="Q12"/>
  <c r="AG10"/>
  <c r="AD21" s="1"/>
  <c r="X10"/>
  <c r="BH10" s="1"/>
  <c r="AF9"/>
  <c r="AC20" s="1"/>
  <c r="W9"/>
  <c r="AE8"/>
  <c r="AB19" s="1"/>
  <c r="V8"/>
  <c r="AD7"/>
  <c r="AA18" s="1"/>
  <c r="U7"/>
  <c r="BE7" s="1"/>
  <c r="AC6"/>
  <c r="Z17" s="1"/>
  <c r="T6"/>
  <c r="BD6" s="1"/>
  <c r="AB5"/>
  <c r="Y16" s="1"/>
  <c r="S5"/>
  <c r="BC5" s="1"/>
  <c r="AA4"/>
  <c r="X15" s="1"/>
  <c r="R4"/>
  <c r="BB4" s="1"/>
  <c r="Z3"/>
  <c r="W14" s="1"/>
  <c r="Q3"/>
  <c r="BA3" s="1"/>
  <c r="K2"/>
  <c r="J2"/>
  <c r="I2"/>
  <c r="H2"/>
  <c r="G2"/>
  <c r="F2"/>
  <c r="E2"/>
  <c r="D2"/>
  <c r="AQ11" l="1"/>
  <c r="AZ11"/>
  <c r="BK16"/>
  <c r="V47"/>
  <c r="X47" s="1"/>
  <c r="BK14"/>
  <c r="BK21"/>
  <c r="BK19"/>
  <c r="BK17"/>
  <c r="BK15"/>
  <c r="BK22"/>
  <c r="BK20"/>
  <c r="BK18"/>
  <c r="V45"/>
  <c r="X45" s="1"/>
  <c r="V49"/>
  <c r="X49" s="1"/>
  <c r="V43"/>
  <c r="X43" s="1"/>
  <c r="V41"/>
  <c r="X41" s="1"/>
  <c r="V39"/>
  <c r="X39" s="1"/>
  <c r="V37"/>
  <c r="X37" s="1"/>
  <c r="V35"/>
  <c r="X35" s="1"/>
  <c r="V33"/>
  <c r="X33" s="1"/>
  <c r="V31"/>
  <c r="X31" s="1"/>
  <c r="V29"/>
  <c r="X29" s="1"/>
  <c r="V27"/>
  <c r="X27" s="1"/>
  <c r="W60"/>
  <c r="W58"/>
  <c r="X58" s="1"/>
  <c r="W56"/>
  <c r="X56" s="1"/>
  <c r="W54"/>
  <c r="X54" s="1"/>
  <c r="W52"/>
  <c r="X52" s="1"/>
  <c r="W50"/>
  <c r="X50" s="1"/>
  <c r="W48"/>
  <c r="X48" s="1"/>
  <c r="W46"/>
  <c r="X46" s="1"/>
  <c r="W44"/>
  <c r="X44" s="1"/>
  <c r="W42"/>
  <c r="X42" s="1"/>
  <c r="W40"/>
  <c r="X40" s="1"/>
  <c r="W38"/>
  <c r="X38" s="1"/>
  <c r="W36"/>
  <c r="X36" s="1"/>
  <c r="W34"/>
  <c r="X34" s="1"/>
  <c r="W32"/>
  <c r="X32" s="1"/>
  <c r="W30"/>
  <c r="X30" s="1"/>
  <c r="W28"/>
  <c r="X28" s="1"/>
  <c r="W26"/>
  <c r="X26" s="1"/>
  <c r="W59"/>
  <c r="X59" s="1"/>
  <c r="W57"/>
  <c r="X57" s="1"/>
  <c r="W55"/>
  <c r="X55" s="1"/>
  <c r="W53"/>
  <c r="X53" s="1"/>
  <c r="W51"/>
  <c r="X51" s="1"/>
  <c r="V25"/>
  <c r="X60"/>
  <c r="BF8"/>
  <c r="AW8"/>
  <c r="AN8"/>
  <c r="AJ4"/>
  <c r="AS4"/>
  <c r="AI3"/>
  <c r="AR3"/>
  <c r="AL6"/>
  <c r="AU6"/>
  <c r="BG9"/>
  <c r="AX9"/>
  <c r="AO9"/>
  <c r="AK5"/>
  <c r="AT5"/>
  <c r="AM7"/>
  <c r="AV7"/>
  <c r="AP10"/>
  <c r="AY10"/>
  <c r="V24" l="1"/>
  <c r="W24"/>
  <c r="X25"/>
  <c r="A51" i="10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/>
  <c r="A90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4"/>
  <c r="BM12" i="18" l="1"/>
  <c r="B6" i="10"/>
  <c r="B8"/>
  <c r="B3"/>
  <c r="B7"/>
  <c r="B4"/>
  <c r="B9"/>
  <c r="B5"/>
  <c r="B12" l="1"/>
  <c r="C13" s="1"/>
  <c r="A15" l="1"/>
  <c r="R25" i="18" s="1"/>
  <c r="D25" s="1"/>
  <c r="S16" i="10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X16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R16"/>
  <c r="R17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W16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U16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T16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V16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Y16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Q16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G15" i="20" l="1"/>
  <c r="Q25" i="18"/>
  <c r="C25" s="1"/>
  <c r="A16" i="10"/>
  <c r="F15" i="20" l="1"/>
  <c r="C15" s="1"/>
  <c r="A17" i="10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Q26" i="18"/>
  <c r="S25"/>
  <c r="T25"/>
  <c r="Q27"/>
  <c r="R26"/>
  <c r="D26" s="1"/>
  <c r="G16" i="20" l="1"/>
  <c r="R32" i="18"/>
  <c r="D32" s="1"/>
  <c r="R30"/>
  <c r="D30" s="1"/>
  <c r="Q38"/>
  <c r="Q28"/>
  <c r="C28" s="1"/>
  <c r="Q34"/>
  <c r="S34" s="1"/>
  <c r="Q35"/>
  <c r="R29"/>
  <c r="D29" s="1"/>
  <c r="R34"/>
  <c r="D34" s="1"/>
  <c r="Q30"/>
  <c r="Q29"/>
  <c r="R27"/>
  <c r="D27" s="1"/>
  <c r="Q31"/>
  <c r="C31" s="1"/>
  <c r="Q44"/>
  <c r="R31"/>
  <c r="D31" s="1"/>
  <c r="R44"/>
  <c r="D44" s="1"/>
  <c r="Q36"/>
  <c r="R42"/>
  <c r="D42" s="1"/>
  <c r="R36"/>
  <c r="D36" s="1"/>
  <c r="R33"/>
  <c r="D33" s="1"/>
  <c r="Q46"/>
  <c r="C38"/>
  <c r="C30"/>
  <c r="S30"/>
  <c r="T30"/>
  <c r="C35"/>
  <c r="C26"/>
  <c r="S26"/>
  <c r="T26"/>
  <c r="Q41"/>
  <c r="R43"/>
  <c r="D43" s="1"/>
  <c r="Q37"/>
  <c r="R35"/>
  <c r="D35" s="1"/>
  <c r="Q33"/>
  <c r="R49"/>
  <c r="D49" s="1"/>
  <c r="R48"/>
  <c r="D48" s="1"/>
  <c r="R40"/>
  <c r="D40" s="1"/>
  <c r="Q48"/>
  <c r="T48" s="1"/>
  <c r="Q40"/>
  <c r="T40" s="1"/>
  <c r="Q32"/>
  <c r="R46"/>
  <c r="D46" s="1"/>
  <c r="R38"/>
  <c r="D38" s="1"/>
  <c r="Q42"/>
  <c r="T42" s="1"/>
  <c r="Q43"/>
  <c r="T43" s="1"/>
  <c r="R41"/>
  <c r="D41" s="1"/>
  <c r="S29"/>
  <c r="C29"/>
  <c r="T29"/>
  <c r="S27"/>
  <c r="T27"/>
  <c r="C27"/>
  <c r="Q47"/>
  <c r="T47" s="1"/>
  <c r="Q39"/>
  <c r="R45"/>
  <c r="D45" s="1"/>
  <c r="R37"/>
  <c r="D37" s="1"/>
  <c r="R28"/>
  <c r="Q45"/>
  <c r="T45" s="1"/>
  <c r="R47"/>
  <c r="D47" s="1"/>
  <c r="R39"/>
  <c r="D39" s="1"/>
  <c r="C44"/>
  <c r="Q49"/>
  <c r="T49" s="1"/>
  <c r="A40" i="10"/>
  <c r="C34" i="18" l="1"/>
  <c r="F24" i="20" s="1"/>
  <c r="G35"/>
  <c r="G25"/>
  <c r="G26"/>
  <c r="G21"/>
  <c r="G20"/>
  <c r="F34"/>
  <c r="G38"/>
  <c r="F28"/>
  <c r="G32"/>
  <c r="G22"/>
  <c r="G37"/>
  <c r="G28"/>
  <c r="F25"/>
  <c r="G23"/>
  <c r="G34"/>
  <c r="G17"/>
  <c r="G19"/>
  <c r="G31"/>
  <c r="G36"/>
  <c r="G30"/>
  <c r="G29"/>
  <c r="G27"/>
  <c r="F17"/>
  <c r="F19"/>
  <c r="G39"/>
  <c r="G33"/>
  <c r="F16"/>
  <c r="B16" s="1"/>
  <c r="A16" s="1"/>
  <c r="F20"/>
  <c r="F21"/>
  <c r="G24"/>
  <c r="F18"/>
  <c r="T41" i="18"/>
  <c r="C36"/>
  <c r="T36"/>
  <c r="T34"/>
  <c r="T38"/>
  <c r="T37"/>
  <c r="T35"/>
  <c r="C46"/>
  <c r="T46"/>
  <c r="T39"/>
  <c r="T44"/>
  <c r="S31"/>
  <c r="S44"/>
  <c r="T31"/>
  <c r="S36"/>
  <c r="S46"/>
  <c r="T28"/>
  <c r="D28"/>
  <c r="S42"/>
  <c r="C42"/>
  <c r="C40"/>
  <c r="S40"/>
  <c r="C48"/>
  <c r="S48"/>
  <c r="C41"/>
  <c r="S41"/>
  <c r="S35"/>
  <c r="S38"/>
  <c r="C49"/>
  <c r="S49"/>
  <c r="C47"/>
  <c r="S47"/>
  <c r="S28"/>
  <c r="S37"/>
  <c r="C37"/>
  <c r="L5"/>
  <c r="S33"/>
  <c r="T33"/>
  <c r="C33"/>
  <c r="C16" i="20"/>
  <c r="Q50" i="18"/>
  <c r="A41" i="10"/>
  <c r="R51" i="18" s="1"/>
  <c r="D51" s="1"/>
  <c r="S45"/>
  <c r="C45"/>
  <c r="C39"/>
  <c r="S39"/>
  <c r="E3"/>
  <c r="C43"/>
  <c r="S43"/>
  <c r="T32"/>
  <c r="S32"/>
  <c r="C32"/>
  <c r="R50"/>
  <c r="D50" s="1"/>
  <c r="C25" i="20"/>
  <c r="F23" l="1"/>
  <c r="F38"/>
  <c r="G41"/>
  <c r="F22"/>
  <c r="F39"/>
  <c r="F30"/>
  <c r="B17"/>
  <c r="C17" s="1"/>
  <c r="A17" s="1"/>
  <c r="F37"/>
  <c r="G40"/>
  <c r="G18"/>
  <c r="F26"/>
  <c r="B26" s="1"/>
  <c r="C26" s="1"/>
  <c r="F29"/>
  <c r="F31"/>
  <c r="F33"/>
  <c r="F35"/>
  <c r="F32"/>
  <c r="F36"/>
  <c r="F27"/>
  <c r="T50" i="18"/>
  <c r="J7"/>
  <c r="W7" s="1"/>
  <c r="L4"/>
  <c r="AH4" s="1"/>
  <c r="AE15" s="1"/>
  <c r="I5"/>
  <c r="AE5" s="1"/>
  <c r="AB16" s="1"/>
  <c r="G4"/>
  <c r="I3"/>
  <c r="K6"/>
  <c r="K3"/>
  <c r="A42" i="10"/>
  <c r="R52" i="18" s="1"/>
  <c r="D52" s="1"/>
  <c r="J4"/>
  <c r="K7"/>
  <c r="AH5"/>
  <c r="AE16" s="1"/>
  <c r="Y5"/>
  <c r="F4"/>
  <c r="I4"/>
  <c r="AA3"/>
  <c r="X14" s="1"/>
  <c r="R3"/>
  <c r="K9"/>
  <c r="L7"/>
  <c r="H6"/>
  <c r="G3"/>
  <c r="I7"/>
  <c r="F3"/>
  <c r="C50"/>
  <c r="S50"/>
  <c r="L9"/>
  <c r="K5"/>
  <c r="J3"/>
  <c r="Q51"/>
  <c r="T51" s="1"/>
  <c r="B18" i="20" l="1"/>
  <c r="B19" s="1"/>
  <c r="B27"/>
  <c r="B28" s="1"/>
  <c r="G42"/>
  <c r="F40"/>
  <c r="AF7" i="18"/>
  <c r="AC18" s="1"/>
  <c r="Y4"/>
  <c r="AQ4" s="1"/>
  <c r="V5"/>
  <c r="AW5" s="1"/>
  <c r="AG9"/>
  <c r="AD20" s="1"/>
  <c r="X9"/>
  <c r="U6"/>
  <c r="AD6"/>
  <c r="AA17" s="1"/>
  <c r="AJ3"/>
  <c r="AS3"/>
  <c r="AF4"/>
  <c r="AC15" s="1"/>
  <c r="W4"/>
  <c r="A43" i="10"/>
  <c r="R53" i="18" s="1"/>
  <c r="D53" s="1"/>
  <c r="Q52"/>
  <c r="T52" s="1"/>
  <c r="V3"/>
  <c r="AE3"/>
  <c r="AB14" s="1"/>
  <c r="S51"/>
  <c r="J8" s="1"/>
  <c r="C51"/>
  <c r="V4"/>
  <c r="AE4"/>
  <c r="AB15" s="1"/>
  <c r="AG3"/>
  <c r="AD14" s="1"/>
  <c r="X3"/>
  <c r="W3"/>
  <c r="AF3"/>
  <c r="AC14" s="1"/>
  <c r="S3"/>
  <c r="AB3"/>
  <c r="Y14" s="1"/>
  <c r="T3"/>
  <c r="AC3"/>
  <c r="Z14" s="1"/>
  <c r="L10"/>
  <c r="AB4"/>
  <c r="Y15" s="1"/>
  <c r="S4"/>
  <c r="X7"/>
  <c r="AG7"/>
  <c r="AD18" s="1"/>
  <c r="X6"/>
  <c r="AG6"/>
  <c r="AD17" s="1"/>
  <c r="AG5"/>
  <c r="AD16" s="1"/>
  <c r="X5"/>
  <c r="V7"/>
  <c r="AE7"/>
  <c r="AB18" s="1"/>
  <c r="Y9"/>
  <c r="AH9"/>
  <c r="AE20" s="1"/>
  <c r="AH7"/>
  <c r="AE18" s="1"/>
  <c r="Y7"/>
  <c r="AQ5"/>
  <c r="AZ5"/>
  <c r="AC4"/>
  <c r="Z15" s="1"/>
  <c r="T4"/>
  <c r="AO7"/>
  <c r="AX7"/>
  <c r="BG7" s="1"/>
  <c r="C27" i="20" l="1"/>
  <c r="A18"/>
  <c r="A19" s="1"/>
  <c r="C18"/>
  <c r="B20"/>
  <c r="C19"/>
  <c r="G43"/>
  <c r="F41"/>
  <c r="C41" s="1"/>
  <c r="AZ4" i="18"/>
  <c r="E11" s="1"/>
  <c r="AN5"/>
  <c r="F8" s="1"/>
  <c r="F11"/>
  <c r="S11" s="1"/>
  <c r="AK11" s="1"/>
  <c r="BB3"/>
  <c r="AU3"/>
  <c r="AL3"/>
  <c r="AO4"/>
  <c r="AX4"/>
  <c r="AP9"/>
  <c r="AY9"/>
  <c r="AL4"/>
  <c r="AU4"/>
  <c r="BI5"/>
  <c r="AW7"/>
  <c r="AN7"/>
  <c r="AP6"/>
  <c r="AY6"/>
  <c r="AY3"/>
  <c r="AP3"/>
  <c r="D4"/>
  <c r="H9"/>
  <c r="AQ7"/>
  <c r="AZ7"/>
  <c r="AZ9"/>
  <c r="AQ9"/>
  <c r="AP5"/>
  <c r="AY5"/>
  <c r="AH10"/>
  <c r="AE21" s="1"/>
  <c r="Y10"/>
  <c r="AK3"/>
  <c r="AT3"/>
  <c r="C52"/>
  <c r="S52"/>
  <c r="C28" i="20"/>
  <c r="B29"/>
  <c r="W8" i="18"/>
  <c r="AF8"/>
  <c r="AC19" s="1"/>
  <c r="AT4"/>
  <c r="AK4"/>
  <c r="AX3"/>
  <c r="AO3"/>
  <c r="AW4"/>
  <c r="AN4"/>
  <c r="AW3"/>
  <c r="AN3"/>
  <c r="AV6"/>
  <c r="AM6"/>
  <c r="AP7"/>
  <c r="AY7"/>
  <c r="A44" i="10"/>
  <c r="Q53" i="18"/>
  <c r="T53" s="1"/>
  <c r="A20" i="20" l="1"/>
  <c r="A21" s="1"/>
  <c r="B21"/>
  <c r="B22" s="1"/>
  <c r="C20"/>
  <c r="F42"/>
  <c r="B42" s="1"/>
  <c r="C42" s="1"/>
  <c r="BE6" i="18"/>
  <c r="BC4"/>
  <c r="BH6"/>
  <c r="BH3"/>
  <c r="BH5"/>
  <c r="BD4"/>
  <c r="BI7"/>
  <c r="BG3"/>
  <c r="BI9"/>
  <c r="BF4"/>
  <c r="BF3"/>
  <c r="BI4"/>
  <c r="BF5"/>
  <c r="R11"/>
  <c r="AJ11" s="1"/>
  <c r="AA11"/>
  <c r="X22" s="1"/>
  <c r="BD3"/>
  <c r="AB11"/>
  <c r="Y22" s="1"/>
  <c r="D5"/>
  <c r="Q5" s="1"/>
  <c r="E5"/>
  <c r="AA5" s="1"/>
  <c r="X16" s="1"/>
  <c r="D6"/>
  <c r="Z6" s="1"/>
  <c r="W17" s="1"/>
  <c r="H11"/>
  <c r="U11" s="1"/>
  <c r="G10"/>
  <c r="AC10" s="1"/>
  <c r="Z21" s="1"/>
  <c r="E9"/>
  <c r="AA9" s="1"/>
  <c r="X20" s="1"/>
  <c r="F10"/>
  <c r="AB10" s="1"/>
  <c r="Y21" s="1"/>
  <c r="J11"/>
  <c r="AF11" s="1"/>
  <c r="AC22" s="1"/>
  <c r="BC3"/>
  <c r="BF7"/>
  <c r="BH9"/>
  <c r="AT11"/>
  <c r="BC11" s="1"/>
  <c r="BH7"/>
  <c r="D9"/>
  <c r="Z9" s="1"/>
  <c r="W20" s="1"/>
  <c r="BG4"/>
  <c r="S8"/>
  <c r="AB8"/>
  <c r="Y19" s="1"/>
  <c r="AQ10"/>
  <c r="AZ10"/>
  <c r="S53"/>
  <c r="C53"/>
  <c r="C29" i="20"/>
  <c r="B30"/>
  <c r="H8" i="18"/>
  <c r="A45" i="10"/>
  <c r="Q55" i="18" s="1"/>
  <c r="Q54"/>
  <c r="R54"/>
  <c r="D54" s="1"/>
  <c r="E8"/>
  <c r="AX8"/>
  <c r="AO8"/>
  <c r="Q4"/>
  <c r="Z4"/>
  <c r="W15" s="1"/>
  <c r="H10"/>
  <c r="G7"/>
  <c r="D8"/>
  <c r="U9"/>
  <c r="AD9"/>
  <c r="AA20" s="1"/>
  <c r="D10"/>
  <c r="E6"/>
  <c r="J10"/>
  <c r="C21" i="20" l="1"/>
  <c r="F43"/>
  <c r="B43" s="1"/>
  <c r="C43" s="1"/>
  <c r="G44"/>
  <c r="BG8" i="18"/>
  <c r="T54"/>
  <c r="BI10"/>
  <c r="W11"/>
  <c r="AX11" s="1"/>
  <c r="AS11"/>
  <c r="BB11" s="1"/>
  <c r="R55"/>
  <c r="D55" s="1"/>
  <c r="Z5"/>
  <c r="W16" s="1"/>
  <c r="R9"/>
  <c r="AS9" s="1"/>
  <c r="R5"/>
  <c r="Q6"/>
  <c r="AR6" s="1"/>
  <c r="S10"/>
  <c r="AK10" s="1"/>
  <c r="T10"/>
  <c r="Q9"/>
  <c r="AD11"/>
  <c r="AA22" s="1"/>
  <c r="K11"/>
  <c r="X11" s="1"/>
  <c r="AT8"/>
  <c r="AK8"/>
  <c r="AF10"/>
  <c r="AC21" s="1"/>
  <c r="W10"/>
  <c r="AA6"/>
  <c r="X17" s="1"/>
  <c r="R6"/>
  <c r="C54"/>
  <c r="S54"/>
  <c r="A46" i="10"/>
  <c r="Q56" i="18" s="1"/>
  <c r="AM11"/>
  <c r="AV11"/>
  <c r="C30" i="20"/>
  <c r="B31"/>
  <c r="AD10" i="18"/>
  <c r="AA21" s="1"/>
  <c r="U10"/>
  <c r="AA8"/>
  <c r="X19" s="1"/>
  <c r="R8"/>
  <c r="C55"/>
  <c r="U8"/>
  <c r="AD8"/>
  <c r="AA19" s="1"/>
  <c r="Q10"/>
  <c r="Z10"/>
  <c r="W21" s="1"/>
  <c r="AM9"/>
  <c r="AV9"/>
  <c r="Q8"/>
  <c r="Z8"/>
  <c r="W19" s="1"/>
  <c r="AR4"/>
  <c r="AI4"/>
  <c r="T7"/>
  <c r="AC7"/>
  <c r="Z18" s="1"/>
  <c r="AI5"/>
  <c r="I9"/>
  <c r="A22" i="20"/>
  <c r="B23"/>
  <c r="C22"/>
  <c r="S55" i="18" l="1"/>
  <c r="F45" i="20"/>
  <c r="F44"/>
  <c r="B44" s="1"/>
  <c r="C44" s="1"/>
  <c r="G45"/>
  <c r="T55" i="18"/>
  <c r="AO11"/>
  <c r="BG11" s="1"/>
  <c r="BE9"/>
  <c r="BC8"/>
  <c r="BE11"/>
  <c r="AR5"/>
  <c r="BA5" s="1"/>
  <c r="AJ5"/>
  <c r="AJ9"/>
  <c r="AL10"/>
  <c r="AS5"/>
  <c r="AT10"/>
  <c r="BC10" s="1"/>
  <c r="AI6"/>
  <c r="BA6" s="1"/>
  <c r="AR9"/>
  <c r="AU10"/>
  <c r="AI9"/>
  <c r="AG11"/>
  <c r="AD22" s="1"/>
  <c r="L8"/>
  <c r="Y8" s="1"/>
  <c r="BA4"/>
  <c r="BB9"/>
  <c r="K4"/>
  <c r="X4" s="1"/>
  <c r="AV10"/>
  <c r="AM10"/>
  <c r="AL7"/>
  <c r="AU7"/>
  <c r="A47" i="10"/>
  <c r="R57" i="18" s="1"/>
  <c r="D57" s="1"/>
  <c r="R56"/>
  <c r="D56" s="1"/>
  <c r="AS6"/>
  <c r="AJ6"/>
  <c r="AV8"/>
  <c r="AM8"/>
  <c r="AR10"/>
  <c r="AI10"/>
  <c r="C56"/>
  <c r="AJ8"/>
  <c r="AS8"/>
  <c r="AX10"/>
  <c r="AO10"/>
  <c r="AE9"/>
  <c r="AB20" s="1"/>
  <c r="V9"/>
  <c r="AR8"/>
  <c r="AI8"/>
  <c r="AP11"/>
  <c r="C31" i="20"/>
  <c r="B32"/>
  <c r="A23"/>
  <c r="B24"/>
  <c r="C23"/>
  <c r="B45" l="1"/>
  <c r="C45" s="1"/>
  <c r="F46"/>
  <c r="G47"/>
  <c r="G46"/>
  <c r="Q57" i="18"/>
  <c r="T57" s="1"/>
  <c r="T56"/>
  <c r="BA10"/>
  <c r="BB6"/>
  <c r="BB8"/>
  <c r="BA8"/>
  <c r="BD10"/>
  <c r="AY11"/>
  <c r="BH11" s="1"/>
  <c r="BA9"/>
  <c r="BB5"/>
  <c r="BD7"/>
  <c r="AH8"/>
  <c r="AE19" s="1"/>
  <c r="AG4"/>
  <c r="AD15" s="1"/>
  <c r="BE10"/>
  <c r="BG10"/>
  <c r="BE8"/>
  <c r="AP4"/>
  <c r="C32" i="20"/>
  <c r="B33"/>
  <c r="AN9" i="18"/>
  <c r="AW9"/>
  <c r="S56"/>
  <c r="AQ8"/>
  <c r="A48" i="10"/>
  <c r="A25" i="20"/>
  <c r="A26" s="1"/>
  <c r="A27" s="1"/>
  <c r="A28" s="1"/>
  <c r="A29" s="1"/>
  <c r="A30" s="1"/>
  <c r="A31" s="1"/>
  <c r="A32" s="1"/>
  <c r="A24"/>
  <c r="C24"/>
  <c r="S57" i="18" l="1"/>
  <c r="H4" s="1"/>
  <c r="B46" i="20"/>
  <c r="C57" i="18"/>
  <c r="BF9"/>
  <c r="AZ8"/>
  <c r="I11" s="1"/>
  <c r="AY4"/>
  <c r="BH4" s="1"/>
  <c r="A49" i="10"/>
  <c r="A50" s="1"/>
  <c r="R59" i="18"/>
  <c r="D59" s="1"/>
  <c r="Q59"/>
  <c r="T59" s="1"/>
  <c r="Q58"/>
  <c r="Q60"/>
  <c r="J6"/>
  <c r="A33" i="20"/>
  <c r="R58" i="18"/>
  <c r="D58" s="1"/>
  <c r="B34" i="20"/>
  <c r="C33"/>
  <c r="C46"/>
  <c r="G49" l="1"/>
  <c r="G48"/>
  <c r="F47"/>
  <c r="B47" s="1"/>
  <c r="C47" s="1"/>
  <c r="T58" i="18"/>
  <c r="BI8"/>
  <c r="E10"/>
  <c r="AA10" s="1"/>
  <c r="X21" s="1"/>
  <c r="R60"/>
  <c r="D60" s="1"/>
  <c r="A34" i="20"/>
  <c r="V11" i="18"/>
  <c r="AE11"/>
  <c r="AB22" s="1"/>
  <c r="S58"/>
  <c r="C58"/>
  <c r="AD4"/>
  <c r="AA15" s="1"/>
  <c r="S15" s="1"/>
  <c r="U4"/>
  <c r="C59"/>
  <c r="S59"/>
  <c r="C34" i="20"/>
  <c r="B35"/>
  <c r="W6" i="18"/>
  <c r="AF6"/>
  <c r="AC17" s="1"/>
  <c r="C60"/>
  <c r="F50" i="20" l="1"/>
  <c r="F48"/>
  <c r="F49"/>
  <c r="G50"/>
  <c r="S60" i="18"/>
  <c r="L3" s="1"/>
  <c r="T60"/>
  <c r="R10"/>
  <c r="AJ10" s="1"/>
  <c r="L6"/>
  <c r="G5"/>
  <c r="H5"/>
  <c r="I6"/>
  <c r="H3"/>
  <c r="B36" i="20"/>
  <c r="C35"/>
  <c r="AS10" i="18"/>
  <c r="K8"/>
  <c r="J5"/>
  <c r="A35" i="20"/>
  <c r="AM4" i="18"/>
  <c r="BK4" s="1"/>
  <c r="AV4"/>
  <c r="AW11"/>
  <c r="AN11"/>
  <c r="AX6"/>
  <c r="AO6"/>
  <c r="B48" i="20"/>
  <c r="B49" l="1"/>
  <c r="C49" s="1"/>
  <c r="BF11" i="18"/>
  <c r="BB10"/>
  <c r="BG6"/>
  <c r="BE4"/>
  <c r="T15" s="1"/>
  <c r="C48" i="20"/>
  <c r="G9" i="18"/>
  <c r="AC9" s="1"/>
  <c r="Z20" s="1"/>
  <c r="Y6"/>
  <c r="AH6"/>
  <c r="AE17" s="1"/>
  <c r="T5"/>
  <c r="AC5"/>
  <c r="Z16" s="1"/>
  <c r="AD5"/>
  <c r="AA16" s="1"/>
  <c r="U5"/>
  <c r="C36" i="20"/>
  <c r="B37"/>
  <c r="A36"/>
  <c r="Y3" i="18"/>
  <c r="AH3"/>
  <c r="AE14" s="1"/>
  <c r="U3"/>
  <c r="AD3"/>
  <c r="AA14" s="1"/>
  <c r="B50" i="20"/>
  <c r="C50" s="1"/>
  <c r="BL4" i="18"/>
  <c r="BM4" s="1"/>
  <c r="E7"/>
  <c r="W5"/>
  <c r="AF5"/>
  <c r="AC16" s="1"/>
  <c r="AE6"/>
  <c r="AB17" s="1"/>
  <c r="V6"/>
  <c r="X8"/>
  <c r="AG8"/>
  <c r="AD19" s="1"/>
  <c r="U15" l="1"/>
  <c r="V15" s="1"/>
  <c r="BJ4"/>
  <c r="M4" s="1"/>
  <c r="T9"/>
  <c r="AU9" s="1"/>
  <c r="AQ6"/>
  <c r="AZ6"/>
  <c r="S16"/>
  <c r="AL5"/>
  <c r="AU5"/>
  <c r="AV5"/>
  <c r="AM5"/>
  <c r="N4"/>
  <c r="AA7"/>
  <c r="X18" s="1"/>
  <c r="R7"/>
  <c r="AP8"/>
  <c r="AY8"/>
  <c r="S14"/>
  <c r="AO5"/>
  <c r="AX5"/>
  <c r="AW6"/>
  <c r="AN6"/>
  <c r="AV3"/>
  <c r="AM3"/>
  <c r="AZ3"/>
  <c r="AQ3"/>
  <c r="A37" i="20"/>
  <c r="B38"/>
  <c r="C37"/>
  <c r="BN4" i="18"/>
  <c r="AL9" l="1"/>
  <c r="BE5"/>
  <c r="F6"/>
  <c r="AB6" s="1"/>
  <c r="Y17" s="1"/>
  <c r="S17" s="1"/>
  <c r="BI3"/>
  <c r="BG5"/>
  <c r="G11"/>
  <c r="T11" s="1"/>
  <c r="BE3"/>
  <c r="BK5"/>
  <c r="BI6"/>
  <c r="BH8"/>
  <c r="BD9"/>
  <c r="BD5"/>
  <c r="I10"/>
  <c r="AE10" s="1"/>
  <c r="AB21" s="1"/>
  <c r="S21" s="1"/>
  <c r="F7"/>
  <c r="D11"/>
  <c r="Q11" s="1"/>
  <c r="BF6"/>
  <c r="BK3"/>
  <c r="D7"/>
  <c r="BL3"/>
  <c r="G8"/>
  <c r="AJ7"/>
  <c r="AS7"/>
  <c r="BL5"/>
  <c r="F9"/>
  <c r="C38" i="20"/>
  <c r="B39"/>
  <c r="A38"/>
  <c r="S6" i="18" l="1"/>
  <c r="AT6" s="1"/>
  <c r="BL6" s="1"/>
  <c r="BB7"/>
  <c r="BJ5"/>
  <c r="M5" s="1"/>
  <c r="T14"/>
  <c r="BJ3"/>
  <c r="M3" s="1"/>
  <c r="AC11"/>
  <c r="Z22" s="1"/>
  <c r="U14"/>
  <c r="T16"/>
  <c r="BM5"/>
  <c r="U16"/>
  <c r="Z11"/>
  <c r="W22" s="1"/>
  <c r="AL11"/>
  <c r="V10"/>
  <c r="AN10" s="1"/>
  <c r="BK10" s="1"/>
  <c r="S7"/>
  <c r="AB7"/>
  <c r="Y18" s="1"/>
  <c r="N5"/>
  <c r="AI11"/>
  <c r="AB9"/>
  <c r="Y20" s="1"/>
  <c r="S20" s="1"/>
  <c r="S9"/>
  <c r="Q7"/>
  <c r="Z7"/>
  <c r="W18" s="1"/>
  <c r="BM3"/>
  <c r="N3"/>
  <c r="A39" i="20"/>
  <c r="B40"/>
  <c r="C39"/>
  <c r="T8" i="18"/>
  <c r="AC8"/>
  <c r="Z19" s="1"/>
  <c r="S19" s="1"/>
  <c r="S22" l="1"/>
  <c r="AK6"/>
  <c r="BK6" s="1"/>
  <c r="N6" s="1"/>
  <c r="BK11"/>
  <c r="AU11"/>
  <c r="V14"/>
  <c r="BN5"/>
  <c r="AW10"/>
  <c r="BL10" s="1"/>
  <c r="BM10" s="1"/>
  <c r="BN3"/>
  <c r="V16"/>
  <c r="AR11"/>
  <c r="BD11"/>
  <c r="BC6"/>
  <c r="T17" s="1"/>
  <c r="BA11"/>
  <c r="S18"/>
  <c r="AK7"/>
  <c r="AT7"/>
  <c r="N10"/>
  <c r="AU8"/>
  <c r="BL8" s="1"/>
  <c r="AL8"/>
  <c r="BK8" s="1"/>
  <c r="AI7"/>
  <c r="AR7"/>
  <c r="A41" i="20"/>
  <c r="A42" s="1"/>
  <c r="A43" s="1"/>
  <c r="A44" s="1"/>
  <c r="A45" s="1"/>
  <c r="A46" s="1"/>
  <c r="A47" s="1"/>
  <c r="A48" s="1"/>
  <c r="A49" s="1"/>
  <c r="A50" s="1"/>
  <c r="C40"/>
  <c r="A40"/>
  <c r="AT9" i="18"/>
  <c r="BL9" s="1"/>
  <c r="AK9"/>
  <c r="BK9" s="1"/>
  <c r="BM6" l="1"/>
  <c r="BL11"/>
  <c r="U17"/>
  <c r="BF10"/>
  <c r="T21" s="1"/>
  <c r="BA7"/>
  <c r="T22"/>
  <c r="U22"/>
  <c r="BJ11"/>
  <c r="M11" s="1"/>
  <c r="BC7"/>
  <c r="V17"/>
  <c r="BC9"/>
  <c r="T20" s="1"/>
  <c r="BJ6"/>
  <c r="BK7"/>
  <c r="BK12" s="1"/>
  <c r="BL7"/>
  <c r="N8"/>
  <c r="BD8"/>
  <c r="T19" s="1"/>
  <c r="BM8"/>
  <c r="N9"/>
  <c r="BM9"/>
  <c r="BN6" l="1"/>
  <c r="U20"/>
  <c r="BJ9"/>
  <c r="N11"/>
  <c r="BM11"/>
  <c r="BN11" s="1"/>
  <c r="V22"/>
  <c r="BJ7"/>
  <c r="M7" s="1"/>
  <c r="U21"/>
  <c r="V21" s="1"/>
  <c r="BJ10"/>
  <c r="U18"/>
  <c r="T18"/>
  <c r="M6"/>
  <c r="BM7"/>
  <c r="N7"/>
  <c r="BL12"/>
  <c r="U19"/>
  <c r="V19" s="1"/>
  <c r="BJ8"/>
  <c r="M8" s="1"/>
  <c r="V20"/>
  <c r="M9"/>
  <c r="BN9"/>
  <c r="V18" l="1"/>
  <c r="BN7"/>
  <c r="M10"/>
  <c r="BN10"/>
  <c r="BN8"/>
  <c r="BN13" l="1"/>
  <c r="BO8" s="1"/>
  <c r="BQ8" s="1"/>
  <c r="BO10" l="1"/>
  <c r="BQ10" s="1"/>
  <c r="BO4"/>
  <c r="BQ4" s="1"/>
  <c r="BO7"/>
  <c r="BQ7" s="1"/>
  <c r="BO3"/>
  <c r="BQ3" s="1"/>
  <c r="BO11"/>
  <c r="BQ11" s="1"/>
  <c r="BO6"/>
  <c r="BQ6" s="1"/>
  <c r="BP8"/>
  <c r="BO5"/>
  <c r="BQ5" s="1"/>
  <c r="BO9"/>
  <c r="BP11" l="1"/>
  <c r="BP10"/>
  <c r="BP4"/>
  <c r="BP7"/>
  <c r="BP6"/>
  <c r="BP3"/>
  <c r="BP5"/>
  <c r="BQ9"/>
  <c r="BQ13" s="1"/>
  <c r="BR11" s="1"/>
  <c r="BP9"/>
  <c r="BO14" l="1"/>
  <c r="BN14" s="1"/>
  <c r="D14" s="1"/>
  <c r="G2" i="20" s="1"/>
  <c r="BT11" i="18"/>
  <c r="BS11"/>
  <c r="BR6"/>
  <c r="BR9"/>
  <c r="BR8"/>
  <c r="BR7"/>
  <c r="BR10"/>
  <c r="BR5"/>
  <c r="BR3"/>
  <c r="BR4"/>
  <c r="G14" l="1"/>
  <c r="J2" i="20" s="1"/>
  <c r="F14" i="18"/>
  <c r="I2" i="20" s="1"/>
  <c r="I14" i="18"/>
  <c r="L2" i="20" s="1"/>
  <c r="C14" i="18"/>
  <c r="F2" i="20" s="1"/>
  <c r="H14" i="18"/>
  <c r="K2" i="20" s="1"/>
  <c r="E14" i="18"/>
  <c r="H2" i="20" s="1"/>
  <c r="BT9" i="18"/>
  <c r="BS9"/>
  <c r="BS10"/>
  <c r="BT10"/>
  <c r="BS6"/>
  <c r="BT6"/>
  <c r="BS4"/>
  <c r="BT4"/>
  <c r="BT3"/>
  <c r="BS3"/>
  <c r="BS5"/>
  <c r="BT5"/>
  <c r="BT7"/>
  <c r="BS7"/>
  <c r="BS8"/>
  <c r="BT8"/>
  <c r="BO15" l="1"/>
  <c r="BN15" s="1"/>
  <c r="BT13"/>
  <c r="BU10" s="1"/>
  <c r="BU3" l="1"/>
  <c r="BW3" s="1"/>
  <c r="BU8"/>
  <c r="BW8" s="1"/>
  <c r="BV10"/>
  <c r="BW10"/>
  <c r="BU7"/>
  <c r="BU6"/>
  <c r="BU11"/>
  <c r="H15"/>
  <c r="K3" i="20" s="1"/>
  <c r="F15" i="18"/>
  <c r="I3" i="20" s="1"/>
  <c r="I15" i="18"/>
  <c r="L3" i="20" s="1"/>
  <c r="G15" i="18"/>
  <c r="J3" i="20" s="1"/>
  <c r="E15" i="18"/>
  <c r="H3" i="20" s="1"/>
  <c r="D15" i="18"/>
  <c r="G3" i="20" s="1"/>
  <c r="C15" i="18"/>
  <c r="F3" i="20" s="1"/>
  <c r="BU9" i="18"/>
  <c r="BU4"/>
  <c r="BU5"/>
  <c r="BV3" l="1"/>
  <c r="BV8"/>
  <c r="BW6"/>
  <c r="BV6"/>
  <c r="BV5"/>
  <c r="BW5"/>
  <c r="BW7"/>
  <c r="BV7"/>
  <c r="BV4"/>
  <c r="BW4"/>
  <c r="BW9"/>
  <c r="BV9"/>
  <c r="BW11"/>
  <c r="BV11"/>
  <c r="BO16" l="1"/>
  <c r="BN16" s="1"/>
  <c r="D16" s="1"/>
  <c r="G4" i="20" s="1"/>
  <c r="BW13" i="18"/>
  <c r="BX4" s="1"/>
  <c r="BX5" l="1"/>
  <c r="BZ5" s="1"/>
  <c r="I16"/>
  <c r="L4" i="20" s="1"/>
  <c r="BX11" i="18"/>
  <c r="BZ11" s="1"/>
  <c r="BX9"/>
  <c r="BZ9" s="1"/>
  <c r="BX7"/>
  <c r="BZ7" s="1"/>
  <c r="C16"/>
  <c r="F4" i="20" s="1"/>
  <c r="E16" i="18"/>
  <c r="H4" i="20" s="1"/>
  <c r="F16" i="18"/>
  <c r="I4" i="20" s="1"/>
  <c r="H16" i="18"/>
  <c r="K4" i="20" s="1"/>
  <c r="BX6" i="18"/>
  <c r="BY6" s="1"/>
  <c r="G16"/>
  <c r="J4" i="20" s="1"/>
  <c r="BX8" i="18"/>
  <c r="BX3"/>
  <c r="BX10"/>
  <c r="BZ4"/>
  <c r="BY4"/>
  <c r="BY5" l="1"/>
  <c r="BY11"/>
  <c r="BY9"/>
  <c r="BZ6"/>
  <c r="BY7"/>
  <c r="BZ10"/>
  <c r="BY10"/>
  <c r="BZ3"/>
  <c r="BY3"/>
  <c r="BZ8"/>
  <c r="BY8"/>
  <c r="BO17" l="1"/>
  <c r="BN17" s="1"/>
  <c r="BZ13"/>
  <c r="CA7" l="1"/>
  <c r="CA9"/>
  <c r="CA11"/>
  <c r="CA6"/>
  <c r="CA4"/>
  <c r="CA5"/>
  <c r="CA8"/>
  <c r="G17"/>
  <c r="J5" i="20" s="1"/>
  <c r="F17" i="18"/>
  <c r="I5" i="20" s="1"/>
  <c r="E17" i="18"/>
  <c r="H5" i="20" s="1"/>
  <c r="I17" i="18"/>
  <c r="L5" i="20" s="1"/>
  <c r="D17" i="18"/>
  <c r="G5" i="20" s="1"/>
  <c r="H17" i="18"/>
  <c r="K5" i="20" s="1"/>
  <c r="C17" i="18"/>
  <c r="F5" i="20" s="1"/>
  <c r="CA3" i="18"/>
  <c r="CA10"/>
  <c r="CB10" l="1"/>
  <c r="CC10"/>
  <c r="CB6"/>
  <c r="CC6"/>
  <c r="CC3"/>
  <c r="CB3"/>
  <c r="CB8"/>
  <c r="CC8"/>
  <c r="CC11"/>
  <c r="CB11"/>
  <c r="CC5"/>
  <c r="CB5"/>
  <c r="CB9"/>
  <c r="CC9"/>
  <c r="CC4"/>
  <c r="CB4"/>
  <c r="CB7"/>
  <c r="CC7"/>
  <c r="BO18" l="1"/>
  <c r="BN18" s="1"/>
  <c r="CC13"/>
  <c r="CD8" s="1"/>
  <c r="CE8" l="1"/>
  <c r="CF8"/>
  <c r="CD11"/>
  <c r="CD9"/>
  <c r="CD7"/>
  <c r="CD5"/>
  <c r="CD3"/>
  <c r="CD10"/>
  <c r="CD4"/>
  <c r="F18"/>
  <c r="I6" i="20" s="1"/>
  <c r="E18" i="18"/>
  <c r="H6" i="20" s="1"/>
  <c r="D18" i="18"/>
  <c r="G6" i="20" s="1"/>
  <c r="H18" i="18"/>
  <c r="K6" i="20" s="1"/>
  <c r="C18" i="18"/>
  <c r="F6" i="20" s="1"/>
  <c r="G18" i="18"/>
  <c r="J6" i="20" s="1"/>
  <c r="I18" i="18"/>
  <c r="L6" i="20" s="1"/>
  <c r="CD6" i="18"/>
  <c r="CF10" l="1"/>
  <c r="CE10"/>
  <c r="CF9"/>
  <c r="CE9"/>
  <c r="CF3"/>
  <c r="CE3"/>
  <c r="CF11"/>
  <c r="CE11"/>
  <c r="CE5"/>
  <c r="CF5"/>
  <c r="CF6"/>
  <c r="CE6"/>
  <c r="CF4"/>
  <c r="CE4"/>
  <c r="CF7"/>
  <c r="CE7"/>
  <c r="BO19" l="1"/>
  <c r="BN19" s="1"/>
  <c r="CF13"/>
  <c r="CG3" s="1"/>
  <c r="CH3" l="1"/>
  <c r="CI3"/>
  <c r="I19"/>
  <c r="L7" i="20" s="1"/>
  <c r="G19" i="18"/>
  <c r="J7" i="20" s="1"/>
  <c r="H19" i="18"/>
  <c r="K7" i="20" s="1"/>
  <c r="C19" i="18"/>
  <c r="F7" i="20" s="1"/>
  <c r="F19" i="18"/>
  <c r="I7" i="20" s="1"/>
  <c r="D19" i="18"/>
  <c r="G7" i="20" s="1"/>
  <c r="E19" i="18"/>
  <c r="H7" i="20" s="1"/>
  <c r="CG4" i="18"/>
  <c r="CG8"/>
  <c r="CG5"/>
  <c r="CG11"/>
  <c r="CG9"/>
  <c r="CG10"/>
  <c r="CG7"/>
  <c r="CG6"/>
  <c r="CI10" l="1"/>
  <c r="CH10"/>
  <c r="CH8"/>
  <c r="CI8"/>
  <c r="CI7"/>
  <c r="CH7"/>
  <c r="CI5"/>
  <c r="CH5"/>
  <c r="CI4"/>
  <c r="CH4"/>
  <c r="CI9"/>
  <c r="CH9"/>
  <c r="CH6"/>
  <c r="CI6"/>
  <c r="CH11"/>
  <c r="CI11"/>
  <c r="BO20" l="1"/>
  <c r="BN20" s="1"/>
  <c r="G20" s="1"/>
  <c r="J8" i="20" s="1"/>
  <c r="CI13" i="18"/>
  <c r="CJ8" s="1"/>
  <c r="E20" l="1"/>
  <c r="H8" i="20" s="1"/>
  <c r="CJ3" i="18"/>
  <c r="CK3" s="1"/>
  <c r="CJ4"/>
  <c r="CL4" s="1"/>
  <c r="CJ11"/>
  <c r="CL11" s="1"/>
  <c r="I20"/>
  <c r="L8" i="20" s="1"/>
  <c r="CJ10" i="18"/>
  <c r="CL10" s="1"/>
  <c r="H20"/>
  <c r="K8" i="20" s="1"/>
  <c r="D20" i="18"/>
  <c r="G8" i="20" s="1"/>
  <c r="CJ5" i="18"/>
  <c r="CL5" s="1"/>
  <c r="C20"/>
  <c r="F8" i="20" s="1"/>
  <c r="CJ9" i="18"/>
  <c r="CL9" s="1"/>
  <c r="CJ6"/>
  <c r="CK6" s="1"/>
  <c r="F20"/>
  <c r="I8" i="20" s="1"/>
  <c r="CJ7" i="18"/>
  <c r="CK7" s="1"/>
  <c r="CL8"/>
  <c r="CK8"/>
  <c r="CL3" l="1"/>
  <c r="CK5"/>
  <c r="CK11"/>
  <c r="CK4"/>
  <c r="CK10"/>
  <c r="CL7"/>
  <c r="CL6"/>
  <c r="CK9"/>
  <c r="CL13" l="1"/>
  <c r="CM8" s="1"/>
  <c r="CN8" s="1"/>
  <c r="BO21"/>
  <c r="BN21" s="1"/>
  <c r="H21" s="1"/>
  <c r="K9" i="20" s="1"/>
  <c r="O8" i="18" l="1"/>
  <c r="CM9"/>
  <c r="CN9" s="1"/>
  <c r="CM3"/>
  <c r="O3" s="1"/>
  <c r="CM11"/>
  <c r="CN11" s="1"/>
  <c r="CM7"/>
  <c r="CN7" s="1"/>
  <c r="CM5"/>
  <c r="CN5" s="1"/>
  <c r="CM6"/>
  <c r="CN6" s="1"/>
  <c r="C21"/>
  <c r="F9" i="20" s="1"/>
  <c r="G21" i="18"/>
  <c r="J9" i="20" s="1"/>
  <c r="E21" i="18"/>
  <c r="H9" i="20" s="1"/>
  <c r="CM4" i="18"/>
  <c r="CN4" s="1"/>
  <c r="CM10"/>
  <c r="O10" s="1"/>
  <c r="D21"/>
  <c r="G9" i="20" s="1"/>
  <c r="F21" i="18"/>
  <c r="I9" i="20" s="1"/>
  <c r="I21" i="18"/>
  <c r="L9" i="20" s="1"/>
  <c r="O9" i="18" l="1"/>
  <c r="CN3"/>
  <c r="O7"/>
  <c r="O5"/>
  <c r="O11"/>
  <c r="CN10"/>
  <c r="BO22" s="1"/>
  <c r="O4"/>
  <c r="O6"/>
  <c r="BO23" l="1"/>
  <c r="BN22"/>
  <c r="D22" l="1"/>
  <c r="G10" i="20" s="1"/>
  <c r="BN23" i="18"/>
  <c r="F22"/>
  <c r="I10" i="20" s="1"/>
  <c r="H22" i="18"/>
  <c r="K10" i="20" s="1"/>
  <c r="C22" i="18"/>
  <c r="F10" i="20" s="1"/>
  <c r="E22" i="18"/>
  <c r="H10" i="20" s="1"/>
  <c r="G22" i="18"/>
  <c r="J10" i="20" s="1"/>
  <c r="I22" i="18"/>
  <c r="L10" i="20" s="1"/>
  <c r="P2" i="18" l="1"/>
  <c r="BM23"/>
</calcChain>
</file>

<file path=xl/sharedStrings.xml><?xml version="1.0" encoding="utf-8"?>
<sst xmlns="http://schemas.openxmlformats.org/spreadsheetml/2006/main" count="184" uniqueCount="101">
  <si>
    <t>:</t>
  </si>
  <si>
    <t>Body</t>
  </si>
  <si>
    <t>Skore</t>
  </si>
  <si>
    <t>Pořadí</t>
  </si>
  <si>
    <t xml:space="preserve">Vstřelné </t>
  </si>
  <si>
    <t>obdržené</t>
  </si>
  <si>
    <t>Rozdíl</t>
  </si>
  <si>
    <t>Skóre</t>
  </si>
  <si>
    <t>Výsledek</t>
  </si>
  <si>
    <t>Poč.z,</t>
  </si>
  <si>
    <t>Výhra</t>
  </si>
  <si>
    <t>Rem</t>
  </si>
  <si>
    <t>Prohra</t>
  </si>
  <si>
    <t>A</t>
  </si>
  <si>
    <t>B</t>
  </si>
  <si>
    <t>C</t>
  </si>
  <si>
    <t>P.č.</t>
  </si>
  <si>
    <t>skupina rozlosování</t>
  </si>
  <si>
    <t>Počet 9</t>
  </si>
  <si>
    <t>Rozlosování A, B nebo C se zvolí v buňce A1 skupiny.</t>
  </si>
  <si>
    <t>List "Rozlosování"</t>
  </si>
  <si>
    <t>List pro skupiny (T3 až T10)</t>
  </si>
  <si>
    <t>V poli A1 se zvolí rozlosování pro skupinu</t>
  </si>
  <si>
    <t>Vybrané rozlosování z webu lze převést do vhodné sestavy v listu "Losování"</t>
  </si>
  <si>
    <t>Vkládat lze pouze do zelených polí. List je uzamčen bez hesla.</t>
  </si>
  <si>
    <t>Průběžné pořadí podle výsledků zápasů</t>
  </si>
  <si>
    <t>První a poslední místo tabulky je určeno pro nejlepší dva nasazené týmy.</t>
  </si>
  <si>
    <t>Rozlosování vychází z webu http://www.sportbike.cz/tournament/index.asp</t>
  </si>
  <si>
    <t>List je uzamčen bez hesla, vkládat lze data pouze do barevných buněk</t>
  </si>
  <si>
    <t xml:space="preserve">Od buňky B3 se vkládají názvy týmů. Na první a poslední místo lze dát nasazené nejlepší týmy. </t>
  </si>
  <si>
    <t>Průběžná tabulka zobrazuje pořadí podle bodů, rozdílu skóre, počtu vstřelených branek a pořadí rozlosování</t>
  </si>
  <si>
    <t xml:space="preserve">nebo jiných pravidel. Pořadí se nemění, pokud se nenapíše nic. </t>
  </si>
  <si>
    <t>které se průběžně zobrazí v tabulce zápasů a tabulce pořadí</t>
  </si>
  <si>
    <t xml:space="preserve">Po ukončení lze v buňkách ve sloupci za sloupcem Pořadí (zelené buňky) pořadí změnit podle vzájemných zápasů </t>
  </si>
  <si>
    <t>Přestávka mezi zápasy (minuty)</t>
  </si>
  <si>
    <t>Čas pro zápas</t>
  </si>
  <si>
    <t>Začátek</t>
  </si>
  <si>
    <t>Konec</t>
  </si>
  <si>
    <t>P.Č</t>
  </si>
  <si>
    <t>Zápas</t>
  </si>
  <si>
    <t>zápas</t>
  </si>
  <si>
    <t>Pá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</si>
  <si>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</si>
  <si>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</si>
  <si>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</si>
  <si>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</si>
  <si>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</si>
  <si>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</si>
  <si>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</si>
  <si>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</si>
  <si>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</si>
  <si>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</si>
  <si>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</si>
  <si>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</si>
  <si>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</si>
  <si>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</si>
  <si>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</si>
  <si>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celkem vstřelené branky</t>
  </si>
  <si>
    <t>Zlín A</t>
  </si>
  <si>
    <t>Zlín B</t>
  </si>
  <si>
    <t>Nitra</t>
  </si>
  <si>
    <t>Bytča A</t>
  </si>
  <si>
    <t>Bytča B</t>
  </si>
  <si>
    <t>Malacky</t>
  </si>
  <si>
    <t>Veselí n.M.</t>
  </si>
  <si>
    <t>Zubří</t>
  </si>
  <si>
    <t>Trenčín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</si>
  <si>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</si>
  <si>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</si>
  <si>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</si>
  <si>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</si>
  <si>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</si>
  <si>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</si>
  <si>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</si>
  <si>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</si>
  <si>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</si>
  <si>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</si>
  <si>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</si>
  <si>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</si>
  <si>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</si>
  <si>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</si>
  <si>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</si>
  <si>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</si>
  <si>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</si>
  <si>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</si>
  <si>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</si>
  <si>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</si>
  <si>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</si>
  <si>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Čas pro zápas (minuty):</t>
  </si>
  <si>
    <t>Rozlosování A a B je uděláno tak, aby poslední zápasy byly mezi prvním a poslední týmem z tabulky (listy skupiny)</t>
  </si>
  <si>
    <t xml:space="preserve">volné pole pro další rozlosování ( C ) - je připraveno tak, aby po dvou kolech měly všechny týmy </t>
  </si>
  <si>
    <t>Pro 9 týmů ve skupině jsou připraveny dvě rozlosování ( označeno A, B ) a  stejně zápasů</t>
  </si>
  <si>
    <t>Mezi zápasy jsou minimálně dva zápasy mezera</t>
  </si>
  <si>
    <t>Utkají se v posledním zápase, pokud je zvoleno rozlosování A nebo B nebo i C</t>
  </si>
  <si>
    <t xml:space="preserve">Ve sloupci H se do označených polí převádí z listu Zápasy </t>
  </si>
  <si>
    <t>List Zápasy</t>
  </si>
  <si>
    <t>Do buněk M4 sevkládá doba zápasu včetně přestávky</t>
  </si>
  <si>
    <t xml:space="preserve">Do buňek M7 se vkládá doba na přestávku mezi zápasy. </t>
  </si>
  <si>
    <t>Z těchto údajů se počítají časy začátku zápasů. Pokud se zadá začátek nového dne, vše se přepočítá.</t>
  </si>
  <si>
    <t>Výseldky zápasů se vloží do buněk L15:L50 ve formátu 10:10</t>
  </si>
  <si>
    <t xml:space="preserve">Z výsledků se počítá počet vstřelených branek. 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</si>
</sst>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3333FF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 wrapText="1"/>
    </xf>
    <xf numFmtId="0" fontId="2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3" borderId="1" xfId="0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wrapText="1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49" fontId="0" fillId="0" borderId="1" xfId="0" applyNumberFormat="1" applyFill="1" applyBorder="1" applyAlignment="1" applyProtection="1">
      <alignment horizontal="center"/>
    </xf>
    <xf numFmtId="0" fontId="0" fillId="0" borderId="2" xfId="0" applyBorder="1"/>
    <xf numFmtId="0" fontId="0" fillId="5" borderId="0" xfId="0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</cellXfs>
  <cellStyles count="1">
    <cellStyle name="normálne" xfId="0" builtinId="0"/>
  </cellStyles>
  <dxfs count="7">
    <dxf>
      <font>
        <color rgb="FFFFFF0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5" sqref="A25"/>
    </sheetView>
  </sheetViews>
  <sheetFormatPr defaultRowHeight="12.75"/>
  <cols>
    <col min="1" max="1" width="103" customWidth="1"/>
  </cols>
  <sheetData>
    <row r="1" spans="1:1">
      <c r="A1" s="20" t="s">
        <v>20</v>
      </c>
    </row>
    <row r="2" spans="1:1">
      <c r="A2" t="s">
        <v>91</v>
      </c>
    </row>
    <row r="3" spans="1:1">
      <c r="A3" t="s">
        <v>90</v>
      </c>
    </row>
    <row r="4" spans="1:1">
      <c r="A4" t="s">
        <v>92</v>
      </c>
    </row>
    <row r="5" spans="1:1">
      <c r="A5" t="s">
        <v>19</v>
      </c>
    </row>
    <row r="6" spans="1:1">
      <c r="A6" t="s">
        <v>28</v>
      </c>
    </row>
    <row r="7" spans="1:1">
      <c r="A7" t="s">
        <v>89</v>
      </c>
    </row>
    <row r="8" spans="1:1">
      <c r="A8" t="s">
        <v>26</v>
      </c>
    </row>
    <row r="9" spans="1:1">
      <c r="A9" t="s">
        <v>27</v>
      </c>
    </row>
    <row r="10" spans="1:1">
      <c r="A10" t="s">
        <v>23</v>
      </c>
    </row>
    <row r="13" spans="1:1">
      <c r="A13" s="20" t="s">
        <v>21</v>
      </c>
    </row>
    <row r="14" spans="1:1">
      <c r="A14" t="s">
        <v>24</v>
      </c>
    </row>
    <row r="16" spans="1:1">
      <c r="A16" t="s">
        <v>22</v>
      </c>
    </row>
    <row r="17" spans="1:1">
      <c r="A17" t="s">
        <v>29</v>
      </c>
    </row>
    <row r="18" spans="1:1">
      <c r="A18" t="s">
        <v>93</v>
      </c>
    </row>
    <row r="20" spans="1:1">
      <c r="A20" t="s">
        <v>30</v>
      </c>
    </row>
    <row r="21" spans="1:1">
      <c r="A21" t="s">
        <v>33</v>
      </c>
    </row>
    <row r="22" spans="1:1">
      <c r="A22" t="s">
        <v>31</v>
      </c>
    </row>
    <row r="24" spans="1:1">
      <c r="A24" t="s">
        <v>94</v>
      </c>
    </row>
    <row r="25" spans="1:1">
      <c r="A25" t="s">
        <v>32</v>
      </c>
    </row>
    <row r="27" spans="1:1">
      <c r="A27" s="20" t="s">
        <v>95</v>
      </c>
    </row>
    <row r="28" spans="1:1">
      <c r="A28" t="s">
        <v>96</v>
      </c>
    </row>
    <row r="29" spans="1:1">
      <c r="A29" t="s">
        <v>97</v>
      </c>
    </row>
    <row r="30" spans="1:1">
      <c r="A30" t="s">
        <v>98</v>
      </c>
    </row>
    <row r="31" spans="1:1">
      <c r="A31" t="s">
        <v>99</v>
      </c>
    </row>
    <row r="32" spans="1:1">
      <c r="A32" t="s">
        <v>100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3"/>
  <sheetViews>
    <sheetView workbookViewId="0">
      <selection activeCell="G91" sqref="G91:Y127"/>
    </sheetView>
  </sheetViews>
  <sheetFormatPr defaultRowHeight="12.75"/>
  <cols>
    <col min="1" max="1" width="4.28515625" style="13" customWidth="1"/>
    <col min="2" max="2" width="7.140625" style="12" customWidth="1"/>
    <col min="3" max="4" width="3.7109375" style="12" customWidth="1"/>
    <col min="5" max="5" width="4.28515625" style="13" customWidth="1"/>
    <col min="6" max="6" width="2.28515625" customWidth="1"/>
    <col min="7" max="7" width="5.42578125" customWidth="1"/>
    <col min="8" max="15" width="5.140625" customWidth="1"/>
    <col min="16" max="16" width="1.7109375" customWidth="1"/>
    <col min="17" max="25" width="5.140625" customWidth="1"/>
    <col min="26" max="28" width="5.28515625" customWidth="1"/>
    <col min="29" max="29" width="4.7109375" customWidth="1"/>
    <col min="30" max="38" width="4.5703125" customWidth="1"/>
  </cols>
  <sheetData>
    <row r="1" spans="1:38">
      <c r="B1" s="45" t="s">
        <v>18</v>
      </c>
      <c r="C1" s="45"/>
      <c r="D1" s="45"/>
    </row>
    <row r="2" spans="1:38">
      <c r="A2" s="13">
        <v>1</v>
      </c>
      <c r="B2" s="13">
        <f>ABS(VALUE(RIGHT(B$1,2))-C2-D2-1)</f>
        <v>0</v>
      </c>
      <c r="C2" s="12">
        <f>COUNTIF(C$15:C$50,A2)</f>
        <v>4</v>
      </c>
      <c r="D2" s="12">
        <f>COUNTIF(D$15:D$50,A2)</f>
        <v>4</v>
      </c>
    </row>
    <row r="3" spans="1:38">
      <c r="A3" s="13">
        <v>2</v>
      </c>
      <c r="B3" s="13">
        <f t="shared" ref="B3:B9" si="0">ABS(VALUE(RIGHT(B$1,2))-C3-D3-1)</f>
        <v>0</v>
      </c>
      <c r="C3" s="23">
        <f t="shared" ref="C3:C10" si="1">COUNTIF(C$15:C$50,A3)</f>
        <v>4</v>
      </c>
      <c r="D3" s="23">
        <f t="shared" ref="D3:D10" si="2">COUNTIF(D$15:D$50,A3)</f>
        <v>4</v>
      </c>
    </row>
    <row r="4" spans="1:38">
      <c r="A4" s="13">
        <v>3</v>
      </c>
      <c r="B4" s="13">
        <f t="shared" si="0"/>
        <v>0</v>
      </c>
      <c r="C4" s="23">
        <f t="shared" si="1"/>
        <v>4</v>
      </c>
      <c r="D4" s="23">
        <f t="shared" si="2"/>
        <v>4</v>
      </c>
    </row>
    <row r="5" spans="1:38">
      <c r="A5" s="13">
        <v>4</v>
      </c>
      <c r="B5" s="13">
        <f t="shared" si="0"/>
        <v>0</v>
      </c>
      <c r="C5" s="23">
        <f t="shared" si="1"/>
        <v>4</v>
      </c>
      <c r="D5" s="23">
        <f t="shared" si="2"/>
        <v>4</v>
      </c>
    </row>
    <row r="6" spans="1:38">
      <c r="A6" s="13">
        <v>5</v>
      </c>
      <c r="B6" s="13">
        <f t="shared" si="0"/>
        <v>0</v>
      </c>
      <c r="C6" s="23">
        <f t="shared" si="1"/>
        <v>4</v>
      </c>
      <c r="D6" s="23">
        <f t="shared" si="2"/>
        <v>4</v>
      </c>
    </row>
    <row r="7" spans="1:38">
      <c r="A7" s="13">
        <v>6</v>
      </c>
      <c r="B7" s="13">
        <f t="shared" si="0"/>
        <v>0</v>
      </c>
      <c r="C7" s="23">
        <f t="shared" si="1"/>
        <v>4</v>
      </c>
      <c r="D7" s="23">
        <f t="shared" si="2"/>
        <v>4</v>
      </c>
    </row>
    <row r="8" spans="1:38">
      <c r="A8" s="13">
        <v>7</v>
      </c>
      <c r="B8" s="13">
        <f t="shared" si="0"/>
        <v>0</v>
      </c>
      <c r="C8" s="23">
        <f t="shared" si="1"/>
        <v>4</v>
      </c>
      <c r="D8" s="23">
        <f t="shared" si="2"/>
        <v>4</v>
      </c>
    </row>
    <row r="9" spans="1:38">
      <c r="A9" s="13">
        <v>8</v>
      </c>
      <c r="B9" s="13">
        <f t="shared" si="0"/>
        <v>0</v>
      </c>
      <c r="C9" s="23">
        <f t="shared" si="1"/>
        <v>4</v>
      </c>
      <c r="D9" s="23">
        <f t="shared" si="2"/>
        <v>4</v>
      </c>
    </row>
    <row r="10" spans="1:38">
      <c r="A10" s="13">
        <v>9</v>
      </c>
      <c r="B10" s="13">
        <f>ABS(VALUE(RIGHT(B$1,2))-C10-D10-1)</f>
        <v>0</v>
      </c>
      <c r="C10" s="23">
        <f t="shared" si="1"/>
        <v>4</v>
      </c>
      <c r="D10" s="23">
        <f t="shared" si="2"/>
        <v>4</v>
      </c>
    </row>
    <row r="11" spans="1:38">
      <c r="B11" s="13"/>
    </row>
    <row r="12" spans="1:38">
      <c r="B12" s="13">
        <f>SUM(B2:B11)</f>
        <v>0</v>
      </c>
    </row>
    <row r="13" spans="1:38">
      <c r="B13" s="12" t="s">
        <v>16</v>
      </c>
      <c r="C13" s="45" t="str">
        <f>IF(B12=0,"OK","Chyba")</f>
        <v>OK</v>
      </c>
      <c r="D13" s="45"/>
      <c r="G13" s="23">
        <v>1</v>
      </c>
      <c r="H13" s="23">
        <v>2</v>
      </c>
      <c r="I13" s="23">
        <v>3</v>
      </c>
      <c r="J13" s="23">
        <v>4</v>
      </c>
      <c r="K13" s="23">
        <v>5</v>
      </c>
      <c r="L13" s="23">
        <v>6</v>
      </c>
      <c r="M13" s="23">
        <v>7</v>
      </c>
      <c r="N13" s="23">
        <v>8</v>
      </c>
      <c r="O13" s="23">
        <v>9</v>
      </c>
      <c r="Q13" s="23">
        <v>1</v>
      </c>
      <c r="R13" s="23">
        <v>2</v>
      </c>
      <c r="S13" s="23">
        <v>3</v>
      </c>
      <c r="T13" s="23">
        <v>4</v>
      </c>
      <c r="U13" s="23">
        <v>5</v>
      </c>
      <c r="V13" s="23">
        <v>6</v>
      </c>
      <c r="W13" s="23">
        <v>7</v>
      </c>
      <c r="X13" s="23">
        <v>8</v>
      </c>
      <c r="Y13" s="23">
        <v>9</v>
      </c>
      <c r="AD13" s="23">
        <v>1</v>
      </c>
      <c r="AE13" s="23">
        <v>2</v>
      </c>
      <c r="AF13" s="23">
        <v>3</v>
      </c>
      <c r="AG13" s="23">
        <v>4</v>
      </c>
      <c r="AH13" s="23">
        <v>5</v>
      </c>
      <c r="AI13" s="23">
        <v>6</v>
      </c>
      <c r="AJ13" s="23">
        <v>7</v>
      </c>
      <c r="AK13" s="23">
        <v>8</v>
      </c>
      <c r="AL13" s="23">
        <v>9</v>
      </c>
    </row>
    <row r="14" spans="1:38">
      <c r="A14" s="15" t="str">
        <f>IF(B14=0,C14,A13)</f>
        <v>C</v>
      </c>
      <c r="C14" s="46" t="s">
        <v>15</v>
      </c>
      <c r="D14" s="46"/>
      <c r="E14" s="15"/>
    </row>
    <row r="15" spans="1:38">
      <c r="A15" s="15" t="str">
        <f t="shared" ref="A15:A50" si="3">IF(B15=0,C15,LEFT(A14,1)&amp;TEXT(B15,0))</f>
        <v>C1</v>
      </c>
      <c r="B15" s="12">
        <v>1</v>
      </c>
      <c r="C15" s="14">
        <v>6</v>
      </c>
      <c r="D15" s="14">
        <v>4</v>
      </c>
      <c r="E15" s="41"/>
      <c r="G15" s="43">
        <f t="shared" ref="G15:O24" si="4">IF($C15=G$13,1,IF($D15=G$13,1,0))</f>
        <v>0</v>
      </c>
      <c r="H15" s="43">
        <f t="shared" si="4"/>
        <v>0</v>
      </c>
      <c r="I15" s="43">
        <f t="shared" si="4"/>
        <v>0</v>
      </c>
      <c r="J15" s="43">
        <f t="shared" si="4"/>
        <v>1</v>
      </c>
      <c r="K15" s="43">
        <f t="shared" si="4"/>
        <v>0</v>
      </c>
      <c r="L15" s="43">
        <f t="shared" si="4"/>
        <v>1</v>
      </c>
      <c r="M15" s="43">
        <f t="shared" si="4"/>
        <v>0</v>
      </c>
      <c r="N15" s="43">
        <f t="shared" si="4"/>
        <v>0</v>
      </c>
      <c r="O15" s="43">
        <f t="shared" si="4"/>
        <v>0</v>
      </c>
      <c r="P15" s="44"/>
      <c r="Q15" s="43">
        <f t="shared" ref="Q15:Y15" si="5">G15</f>
        <v>0</v>
      </c>
      <c r="R15" s="43">
        <f t="shared" si="5"/>
        <v>0</v>
      </c>
      <c r="S15" s="43">
        <f t="shared" si="5"/>
        <v>0</v>
      </c>
      <c r="T15" s="43">
        <f t="shared" si="5"/>
        <v>1</v>
      </c>
      <c r="U15" s="43">
        <f t="shared" si="5"/>
        <v>0</v>
      </c>
      <c r="V15" s="43">
        <f t="shared" si="5"/>
        <v>1</v>
      </c>
      <c r="W15" s="43">
        <f t="shared" si="5"/>
        <v>0</v>
      </c>
      <c r="X15" s="43">
        <f t="shared" si="5"/>
        <v>0</v>
      </c>
      <c r="Y15" s="43">
        <f t="shared" si="5"/>
        <v>0</v>
      </c>
      <c r="Z15" s="23">
        <f t="shared" ref="Z15:Z50" si="6">C15+D15/10</f>
        <v>6.4</v>
      </c>
      <c r="AA15" s="23">
        <f t="shared" ref="AA15:AA50" si="7">D15+C15/10</f>
        <v>4.5999999999999996</v>
      </c>
      <c r="AB15" s="23">
        <f t="shared" ref="AB15:AB50" si="8">MIN(Z15,AA15)</f>
        <v>4.5999999999999996</v>
      </c>
      <c r="AC15">
        <v>1</v>
      </c>
      <c r="AE15">
        <f t="shared" ref="AE15:AL15" si="9">VLOOKUP($AC15+AE$13/10,$AB$15:$AB$50,1,0)</f>
        <v>1.2</v>
      </c>
      <c r="AF15">
        <f t="shared" si="9"/>
        <v>1.3</v>
      </c>
      <c r="AG15">
        <f t="shared" si="9"/>
        <v>1.4</v>
      </c>
      <c r="AH15">
        <f t="shared" si="9"/>
        <v>1.5</v>
      </c>
      <c r="AI15">
        <f t="shared" si="9"/>
        <v>1.6</v>
      </c>
      <c r="AJ15">
        <f t="shared" si="9"/>
        <v>1.7</v>
      </c>
      <c r="AK15">
        <f t="shared" si="9"/>
        <v>1.8</v>
      </c>
      <c r="AL15">
        <f t="shared" si="9"/>
        <v>1.9</v>
      </c>
    </row>
    <row r="16" spans="1:38">
      <c r="A16" s="15" t="str">
        <f t="shared" si="3"/>
        <v>C2</v>
      </c>
      <c r="B16" s="23">
        <v>2</v>
      </c>
      <c r="C16" s="14">
        <v>9</v>
      </c>
      <c r="D16" s="14">
        <v>3</v>
      </c>
      <c r="E16" s="41"/>
      <c r="G16" s="23">
        <f t="shared" si="4"/>
        <v>0</v>
      </c>
      <c r="H16" s="23">
        <f t="shared" si="4"/>
        <v>0</v>
      </c>
      <c r="I16" s="23">
        <f t="shared" si="4"/>
        <v>1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1</v>
      </c>
      <c r="Q16" s="23">
        <f t="shared" ref="Q16:Q50" si="10">G16+Q15</f>
        <v>0</v>
      </c>
      <c r="R16" s="23">
        <f t="shared" ref="R16:R50" si="11">H16+R15</f>
        <v>0</v>
      </c>
      <c r="S16" s="23">
        <f t="shared" ref="S16:S50" si="12">I16+S15</f>
        <v>1</v>
      </c>
      <c r="T16" s="23">
        <f t="shared" ref="T16:T50" si="13">J16+T15</f>
        <v>1</v>
      </c>
      <c r="U16" s="23">
        <f t="shared" ref="U16:U50" si="14">K16+U15</f>
        <v>0</v>
      </c>
      <c r="V16" s="23">
        <f t="shared" ref="V16:V50" si="15">L16+V15</f>
        <v>1</v>
      </c>
      <c r="W16" s="23">
        <f t="shared" ref="W16:W50" si="16">M16+W15</f>
        <v>0</v>
      </c>
      <c r="X16" s="23">
        <f t="shared" ref="X16:X50" si="17">N16+X15</f>
        <v>0</v>
      </c>
      <c r="Y16" s="23">
        <f t="shared" ref="Y16:Y50" si="18">O16+Y15</f>
        <v>1</v>
      </c>
      <c r="Z16" s="23">
        <f t="shared" si="6"/>
        <v>9.3000000000000007</v>
      </c>
      <c r="AA16" s="23">
        <f t="shared" si="7"/>
        <v>3.9</v>
      </c>
      <c r="AB16" s="43">
        <f t="shared" si="8"/>
        <v>3.9</v>
      </c>
      <c r="AC16">
        <v>2</v>
      </c>
      <c r="AF16">
        <f t="shared" ref="AF16:AL22" si="19">VLOOKUP($AC16+AF$13/10,$AB$15:$AB$50,1,0)</f>
        <v>2.2999999999999998</v>
      </c>
      <c r="AG16">
        <f t="shared" si="19"/>
        <v>2.4</v>
      </c>
      <c r="AH16">
        <f t="shared" si="19"/>
        <v>2.5</v>
      </c>
      <c r="AI16">
        <f t="shared" si="19"/>
        <v>2.6</v>
      </c>
      <c r="AJ16">
        <f t="shared" si="19"/>
        <v>2.7</v>
      </c>
      <c r="AK16">
        <f t="shared" si="19"/>
        <v>2.8</v>
      </c>
      <c r="AL16">
        <f t="shared" si="19"/>
        <v>2.9</v>
      </c>
    </row>
    <row r="17" spans="1:38">
      <c r="A17" s="15" t="str">
        <f t="shared" si="3"/>
        <v>C3</v>
      </c>
      <c r="B17" s="23">
        <v>3</v>
      </c>
      <c r="C17" s="14">
        <v>2</v>
      </c>
      <c r="D17" s="14">
        <v>1</v>
      </c>
      <c r="E17" s="41"/>
      <c r="G17" s="23">
        <f t="shared" si="4"/>
        <v>1</v>
      </c>
      <c r="H17" s="23">
        <f t="shared" si="4"/>
        <v>1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Q17" s="23">
        <f t="shared" si="10"/>
        <v>1</v>
      </c>
      <c r="R17" s="23">
        <f t="shared" si="11"/>
        <v>1</v>
      </c>
      <c r="S17" s="23">
        <f t="shared" si="12"/>
        <v>1</v>
      </c>
      <c r="T17" s="23">
        <f t="shared" si="13"/>
        <v>1</v>
      </c>
      <c r="U17" s="23">
        <f t="shared" si="14"/>
        <v>0</v>
      </c>
      <c r="V17" s="23">
        <f t="shared" si="15"/>
        <v>1</v>
      </c>
      <c r="W17" s="23">
        <f t="shared" si="16"/>
        <v>0</v>
      </c>
      <c r="X17" s="23">
        <f t="shared" si="17"/>
        <v>0</v>
      </c>
      <c r="Y17" s="23">
        <f t="shared" si="18"/>
        <v>1</v>
      </c>
      <c r="Z17" s="23">
        <f t="shared" si="6"/>
        <v>2.1</v>
      </c>
      <c r="AA17" s="23">
        <f t="shared" si="7"/>
        <v>1.2</v>
      </c>
      <c r="AB17" s="23">
        <f t="shared" si="8"/>
        <v>1.2</v>
      </c>
      <c r="AC17">
        <v>3</v>
      </c>
      <c r="AG17">
        <f t="shared" si="19"/>
        <v>3.4</v>
      </c>
      <c r="AH17">
        <f t="shared" si="19"/>
        <v>3.5</v>
      </c>
      <c r="AI17">
        <f t="shared" si="19"/>
        <v>3.6</v>
      </c>
      <c r="AJ17">
        <f t="shared" si="19"/>
        <v>3.7</v>
      </c>
      <c r="AK17">
        <f t="shared" si="19"/>
        <v>3.8</v>
      </c>
      <c r="AL17">
        <f t="shared" si="19"/>
        <v>3.9</v>
      </c>
    </row>
    <row r="18" spans="1:38">
      <c r="A18" s="15" t="str">
        <f t="shared" si="3"/>
        <v>C4</v>
      </c>
      <c r="B18" s="12">
        <v>4</v>
      </c>
      <c r="C18" s="14">
        <v>8</v>
      </c>
      <c r="D18" s="14">
        <v>7</v>
      </c>
      <c r="E18" s="41"/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  <c r="K18" s="23">
        <f t="shared" si="4"/>
        <v>0</v>
      </c>
      <c r="L18" s="23">
        <f t="shared" si="4"/>
        <v>0</v>
      </c>
      <c r="M18" s="23">
        <f t="shared" si="4"/>
        <v>1</v>
      </c>
      <c r="N18" s="23">
        <f t="shared" si="4"/>
        <v>1</v>
      </c>
      <c r="O18" s="23">
        <f t="shared" si="4"/>
        <v>0</v>
      </c>
      <c r="Q18" s="23">
        <f t="shared" si="10"/>
        <v>1</v>
      </c>
      <c r="R18" s="23">
        <f t="shared" si="11"/>
        <v>1</v>
      </c>
      <c r="S18" s="23">
        <f t="shared" si="12"/>
        <v>1</v>
      </c>
      <c r="T18" s="23">
        <f t="shared" si="13"/>
        <v>1</v>
      </c>
      <c r="U18" s="23">
        <f t="shared" si="14"/>
        <v>0</v>
      </c>
      <c r="V18" s="23">
        <f t="shared" si="15"/>
        <v>1</v>
      </c>
      <c r="W18" s="23">
        <f t="shared" si="16"/>
        <v>1</v>
      </c>
      <c r="X18" s="23">
        <f t="shared" si="17"/>
        <v>1</v>
      </c>
      <c r="Y18" s="23">
        <f t="shared" si="18"/>
        <v>1</v>
      </c>
      <c r="Z18" s="23">
        <f t="shared" si="6"/>
        <v>8.6999999999999993</v>
      </c>
      <c r="AA18" s="23">
        <f t="shared" si="7"/>
        <v>7.8</v>
      </c>
      <c r="AB18" s="23">
        <f t="shared" si="8"/>
        <v>7.8</v>
      </c>
      <c r="AC18">
        <v>4</v>
      </c>
      <c r="AH18">
        <f t="shared" si="19"/>
        <v>4.5</v>
      </c>
      <c r="AI18">
        <f t="shared" si="19"/>
        <v>4.5999999999999996</v>
      </c>
      <c r="AJ18">
        <f t="shared" si="19"/>
        <v>4.7</v>
      </c>
      <c r="AK18">
        <f t="shared" si="19"/>
        <v>4.8</v>
      </c>
      <c r="AL18">
        <f t="shared" si="19"/>
        <v>4.9000000000000004</v>
      </c>
    </row>
    <row r="19" spans="1:38">
      <c r="A19" s="15" t="str">
        <f t="shared" si="3"/>
        <v>C5</v>
      </c>
      <c r="B19" s="12">
        <v>5</v>
      </c>
      <c r="C19" s="14">
        <v>6</v>
      </c>
      <c r="D19" s="14">
        <v>5</v>
      </c>
      <c r="E19" s="41"/>
      <c r="G19" s="43">
        <f t="shared" si="4"/>
        <v>0</v>
      </c>
      <c r="H19" s="43">
        <f t="shared" si="4"/>
        <v>0</v>
      </c>
      <c r="I19" s="43">
        <f t="shared" si="4"/>
        <v>0</v>
      </c>
      <c r="J19" s="43">
        <f t="shared" si="4"/>
        <v>0</v>
      </c>
      <c r="K19" s="43">
        <f t="shared" si="4"/>
        <v>1</v>
      </c>
      <c r="L19" s="43">
        <f t="shared" si="4"/>
        <v>1</v>
      </c>
      <c r="M19" s="43">
        <f t="shared" si="4"/>
        <v>0</v>
      </c>
      <c r="N19" s="43">
        <f t="shared" si="4"/>
        <v>0</v>
      </c>
      <c r="O19" s="43">
        <f t="shared" si="4"/>
        <v>0</v>
      </c>
      <c r="P19" s="44"/>
      <c r="Q19" s="43">
        <f t="shared" si="10"/>
        <v>1</v>
      </c>
      <c r="R19" s="43">
        <f t="shared" si="11"/>
        <v>1</v>
      </c>
      <c r="S19" s="43">
        <f t="shared" si="12"/>
        <v>1</v>
      </c>
      <c r="T19" s="43">
        <f t="shared" si="13"/>
        <v>1</v>
      </c>
      <c r="U19" s="43">
        <f t="shared" si="14"/>
        <v>1</v>
      </c>
      <c r="V19" s="43">
        <f t="shared" si="15"/>
        <v>2</v>
      </c>
      <c r="W19" s="43">
        <f t="shared" si="16"/>
        <v>1</v>
      </c>
      <c r="X19" s="43">
        <f t="shared" si="17"/>
        <v>1</v>
      </c>
      <c r="Y19" s="43">
        <f t="shared" si="18"/>
        <v>1</v>
      </c>
      <c r="Z19" s="23">
        <f t="shared" si="6"/>
        <v>6.5</v>
      </c>
      <c r="AA19" s="23">
        <f t="shared" si="7"/>
        <v>5.6</v>
      </c>
      <c r="AB19" s="23">
        <f t="shared" si="8"/>
        <v>5.6</v>
      </c>
      <c r="AC19">
        <v>5</v>
      </c>
      <c r="AI19">
        <f t="shared" si="19"/>
        <v>5.6</v>
      </c>
      <c r="AJ19">
        <f t="shared" si="19"/>
        <v>5.7</v>
      </c>
      <c r="AK19">
        <f t="shared" si="19"/>
        <v>5.8</v>
      </c>
      <c r="AL19">
        <f t="shared" si="19"/>
        <v>5.9</v>
      </c>
    </row>
    <row r="20" spans="1:38">
      <c r="A20" s="15" t="str">
        <f t="shared" si="3"/>
        <v>C6</v>
      </c>
      <c r="B20" s="12">
        <v>6</v>
      </c>
      <c r="C20" s="14">
        <v>1</v>
      </c>
      <c r="D20" s="14">
        <v>3</v>
      </c>
      <c r="E20" s="41"/>
      <c r="G20" s="43">
        <f t="shared" si="4"/>
        <v>1</v>
      </c>
      <c r="H20" s="43">
        <f t="shared" si="4"/>
        <v>0</v>
      </c>
      <c r="I20" s="43">
        <f t="shared" si="4"/>
        <v>1</v>
      </c>
      <c r="J20" s="43">
        <f t="shared" si="4"/>
        <v>0</v>
      </c>
      <c r="K20" s="43">
        <f t="shared" si="4"/>
        <v>0</v>
      </c>
      <c r="L20" s="43">
        <f t="shared" si="4"/>
        <v>0</v>
      </c>
      <c r="M20" s="43">
        <f t="shared" si="4"/>
        <v>0</v>
      </c>
      <c r="N20" s="43">
        <f t="shared" si="4"/>
        <v>0</v>
      </c>
      <c r="O20" s="43">
        <f t="shared" si="4"/>
        <v>0</v>
      </c>
      <c r="P20" s="44"/>
      <c r="Q20" s="43">
        <f t="shared" si="10"/>
        <v>2</v>
      </c>
      <c r="R20" s="43">
        <f t="shared" si="11"/>
        <v>1</v>
      </c>
      <c r="S20" s="43">
        <f t="shared" si="12"/>
        <v>2</v>
      </c>
      <c r="T20" s="43">
        <f t="shared" si="13"/>
        <v>1</v>
      </c>
      <c r="U20" s="43">
        <f t="shared" si="14"/>
        <v>1</v>
      </c>
      <c r="V20" s="43">
        <f t="shared" si="15"/>
        <v>2</v>
      </c>
      <c r="W20" s="43">
        <f t="shared" si="16"/>
        <v>1</v>
      </c>
      <c r="X20" s="43">
        <f t="shared" si="17"/>
        <v>1</v>
      </c>
      <c r="Y20" s="43">
        <f t="shared" si="18"/>
        <v>1</v>
      </c>
      <c r="Z20" s="23">
        <f t="shared" si="6"/>
        <v>1.3</v>
      </c>
      <c r="AA20" s="23">
        <f t="shared" si="7"/>
        <v>3.1</v>
      </c>
      <c r="AB20" s="23">
        <f t="shared" si="8"/>
        <v>1.3</v>
      </c>
      <c r="AC20">
        <v>6</v>
      </c>
      <c r="AJ20">
        <f t="shared" si="19"/>
        <v>6.7</v>
      </c>
      <c r="AK20">
        <f t="shared" si="19"/>
        <v>6.8</v>
      </c>
      <c r="AL20">
        <f t="shared" si="19"/>
        <v>6.9</v>
      </c>
    </row>
    <row r="21" spans="1:38">
      <c r="A21" s="15" t="str">
        <f t="shared" si="3"/>
        <v>C7</v>
      </c>
      <c r="B21" s="12">
        <v>7</v>
      </c>
      <c r="C21" s="14">
        <v>9</v>
      </c>
      <c r="D21" s="14">
        <v>4</v>
      </c>
      <c r="E21" s="41"/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 t="shared" si="4"/>
        <v>1</v>
      </c>
      <c r="K21" s="43">
        <f t="shared" si="4"/>
        <v>0</v>
      </c>
      <c r="L21" s="43">
        <f t="shared" si="4"/>
        <v>0</v>
      </c>
      <c r="M21" s="43">
        <f t="shared" si="4"/>
        <v>0</v>
      </c>
      <c r="N21" s="43">
        <f t="shared" si="4"/>
        <v>0</v>
      </c>
      <c r="O21" s="43">
        <f t="shared" si="4"/>
        <v>1</v>
      </c>
      <c r="P21" s="44"/>
      <c r="Q21" s="43">
        <f t="shared" si="10"/>
        <v>2</v>
      </c>
      <c r="R21" s="43">
        <f t="shared" si="11"/>
        <v>1</v>
      </c>
      <c r="S21" s="43">
        <f t="shared" si="12"/>
        <v>2</v>
      </c>
      <c r="T21" s="43">
        <f t="shared" si="13"/>
        <v>2</v>
      </c>
      <c r="U21" s="43">
        <f t="shared" si="14"/>
        <v>1</v>
      </c>
      <c r="V21" s="43">
        <f t="shared" si="15"/>
        <v>2</v>
      </c>
      <c r="W21" s="43">
        <f t="shared" si="16"/>
        <v>1</v>
      </c>
      <c r="X21" s="43">
        <f t="shared" si="17"/>
        <v>1</v>
      </c>
      <c r="Y21" s="43">
        <f t="shared" si="18"/>
        <v>2</v>
      </c>
      <c r="Z21" s="23">
        <f t="shared" si="6"/>
        <v>9.4</v>
      </c>
      <c r="AA21" s="23">
        <f t="shared" si="7"/>
        <v>4.9000000000000004</v>
      </c>
      <c r="AB21" s="23">
        <f t="shared" si="8"/>
        <v>4.9000000000000004</v>
      </c>
      <c r="AC21">
        <v>7</v>
      </c>
      <c r="AK21">
        <f t="shared" si="19"/>
        <v>7.8</v>
      </c>
      <c r="AL21">
        <f t="shared" si="19"/>
        <v>7.9</v>
      </c>
    </row>
    <row r="22" spans="1:38">
      <c r="A22" s="15" t="str">
        <f t="shared" si="3"/>
        <v>C8</v>
      </c>
      <c r="B22" s="12">
        <v>8</v>
      </c>
      <c r="C22" s="42">
        <v>7</v>
      </c>
      <c r="D22" s="42">
        <v>2</v>
      </c>
      <c r="E22" s="41"/>
      <c r="G22" s="23">
        <f t="shared" si="4"/>
        <v>0</v>
      </c>
      <c r="H22" s="23">
        <f t="shared" si="4"/>
        <v>1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1</v>
      </c>
      <c r="N22" s="23">
        <f t="shared" si="4"/>
        <v>0</v>
      </c>
      <c r="O22" s="23">
        <f t="shared" si="4"/>
        <v>0</v>
      </c>
      <c r="Q22" s="23">
        <f t="shared" si="10"/>
        <v>2</v>
      </c>
      <c r="R22" s="23">
        <f t="shared" si="11"/>
        <v>2</v>
      </c>
      <c r="S22" s="23">
        <f t="shared" si="12"/>
        <v>2</v>
      </c>
      <c r="T22" s="23">
        <f t="shared" si="13"/>
        <v>2</v>
      </c>
      <c r="U22" s="23">
        <f t="shared" si="14"/>
        <v>1</v>
      </c>
      <c r="V22" s="23">
        <f t="shared" si="15"/>
        <v>2</v>
      </c>
      <c r="W22" s="23">
        <f t="shared" si="16"/>
        <v>2</v>
      </c>
      <c r="X22" s="23">
        <f t="shared" si="17"/>
        <v>1</v>
      </c>
      <c r="Y22" s="23">
        <f t="shared" si="18"/>
        <v>2</v>
      </c>
      <c r="Z22" s="23">
        <f t="shared" si="6"/>
        <v>7.2</v>
      </c>
      <c r="AA22" s="23">
        <f t="shared" si="7"/>
        <v>2.7</v>
      </c>
      <c r="AB22" s="23">
        <f t="shared" si="8"/>
        <v>2.7</v>
      </c>
      <c r="AC22">
        <v>8</v>
      </c>
      <c r="AL22">
        <f t="shared" si="19"/>
        <v>8.9</v>
      </c>
    </row>
    <row r="23" spans="1:38">
      <c r="A23" s="15" t="str">
        <f t="shared" si="3"/>
        <v>C9</v>
      </c>
      <c r="B23" s="43">
        <v>9</v>
      </c>
      <c r="C23" s="14">
        <v>5</v>
      </c>
      <c r="D23" s="14">
        <v>8</v>
      </c>
      <c r="E23" s="41"/>
      <c r="F23" s="44"/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1</v>
      </c>
      <c r="L23" s="24">
        <f t="shared" si="4"/>
        <v>0</v>
      </c>
      <c r="M23" s="24">
        <f t="shared" si="4"/>
        <v>0</v>
      </c>
      <c r="N23" s="24">
        <f t="shared" si="4"/>
        <v>1</v>
      </c>
      <c r="O23" s="24">
        <f t="shared" si="4"/>
        <v>0</v>
      </c>
      <c r="P23" s="40"/>
      <c r="Q23" s="24">
        <f t="shared" si="10"/>
        <v>2</v>
      </c>
      <c r="R23" s="24">
        <f t="shared" si="11"/>
        <v>2</v>
      </c>
      <c r="S23" s="24">
        <f t="shared" si="12"/>
        <v>2</v>
      </c>
      <c r="T23" s="24">
        <f t="shared" si="13"/>
        <v>2</v>
      </c>
      <c r="U23" s="24">
        <f t="shared" si="14"/>
        <v>2</v>
      </c>
      <c r="V23" s="24">
        <f t="shared" si="15"/>
        <v>2</v>
      </c>
      <c r="W23" s="24">
        <f t="shared" si="16"/>
        <v>2</v>
      </c>
      <c r="X23" s="24">
        <f t="shared" si="17"/>
        <v>2</v>
      </c>
      <c r="Y23" s="24">
        <f t="shared" si="18"/>
        <v>2</v>
      </c>
      <c r="Z23" s="43">
        <f t="shared" si="6"/>
        <v>5.8</v>
      </c>
      <c r="AA23" s="43">
        <f t="shared" si="7"/>
        <v>8.5</v>
      </c>
      <c r="AB23" s="23">
        <f t="shared" si="8"/>
        <v>5.8</v>
      </c>
      <c r="AC23" s="44">
        <v>9</v>
      </c>
      <c r="AD23" s="44"/>
    </row>
    <row r="24" spans="1:38">
      <c r="A24" s="15" t="str">
        <f t="shared" si="3"/>
        <v>C10</v>
      </c>
      <c r="B24" s="43">
        <v>10</v>
      </c>
      <c r="C24" s="42">
        <v>4</v>
      </c>
      <c r="D24" s="42">
        <v>1</v>
      </c>
      <c r="E24" s="41"/>
      <c r="F24" s="44"/>
      <c r="G24" s="43">
        <f t="shared" si="4"/>
        <v>1</v>
      </c>
      <c r="H24" s="43">
        <f t="shared" si="4"/>
        <v>0</v>
      </c>
      <c r="I24" s="43">
        <f t="shared" si="4"/>
        <v>0</v>
      </c>
      <c r="J24" s="43">
        <f t="shared" si="4"/>
        <v>1</v>
      </c>
      <c r="K24" s="43">
        <f t="shared" si="4"/>
        <v>0</v>
      </c>
      <c r="L24" s="43">
        <f t="shared" si="4"/>
        <v>0</v>
      </c>
      <c r="M24" s="43">
        <f t="shared" si="4"/>
        <v>0</v>
      </c>
      <c r="N24" s="43">
        <f t="shared" si="4"/>
        <v>0</v>
      </c>
      <c r="O24" s="43">
        <f t="shared" si="4"/>
        <v>0</v>
      </c>
      <c r="P24" s="44"/>
      <c r="Q24" s="43">
        <f t="shared" si="10"/>
        <v>3</v>
      </c>
      <c r="R24" s="43">
        <f t="shared" si="11"/>
        <v>2</v>
      </c>
      <c r="S24" s="43">
        <f t="shared" si="12"/>
        <v>2</v>
      </c>
      <c r="T24" s="43">
        <f t="shared" si="13"/>
        <v>3</v>
      </c>
      <c r="U24" s="43">
        <f t="shared" si="14"/>
        <v>2</v>
      </c>
      <c r="V24" s="43">
        <f t="shared" si="15"/>
        <v>2</v>
      </c>
      <c r="W24" s="43">
        <f t="shared" si="16"/>
        <v>2</v>
      </c>
      <c r="X24" s="43">
        <f t="shared" si="17"/>
        <v>2</v>
      </c>
      <c r="Y24" s="43">
        <f t="shared" si="18"/>
        <v>2</v>
      </c>
      <c r="Z24" s="43">
        <f t="shared" si="6"/>
        <v>4.0999999999999996</v>
      </c>
      <c r="AA24" s="43">
        <f t="shared" si="7"/>
        <v>1.4</v>
      </c>
      <c r="AB24" s="23">
        <f t="shared" si="8"/>
        <v>1.4</v>
      </c>
      <c r="AC24" s="44"/>
      <c r="AD24" s="43"/>
    </row>
    <row r="25" spans="1:38">
      <c r="A25" s="15" t="str">
        <f t="shared" si="3"/>
        <v>C11</v>
      </c>
      <c r="B25" s="12">
        <v>11</v>
      </c>
      <c r="C25" s="14">
        <v>2</v>
      </c>
      <c r="D25" s="14">
        <v>6</v>
      </c>
      <c r="E25" s="15"/>
      <c r="G25" s="43">
        <f t="shared" ref="G25:O34" si="20">IF($C25=G$13,1,IF($D25=G$13,1,0))</f>
        <v>0</v>
      </c>
      <c r="H25" s="43">
        <f t="shared" si="20"/>
        <v>1</v>
      </c>
      <c r="I25" s="43">
        <f t="shared" si="20"/>
        <v>0</v>
      </c>
      <c r="J25" s="43">
        <f t="shared" si="20"/>
        <v>0</v>
      </c>
      <c r="K25" s="43">
        <f t="shared" si="20"/>
        <v>0</v>
      </c>
      <c r="L25" s="43">
        <f t="shared" si="20"/>
        <v>1</v>
      </c>
      <c r="M25" s="43">
        <f t="shared" si="20"/>
        <v>0</v>
      </c>
      <c r="N25" s="43">
        <f t="shared" si="20"/>
        <v>0</v>
      </c>
      <c r="O25" s="43">
        <f t="shared" si="20"/>
        <v>0</v>
      </c>
      <c r="P25" s="44"/>
      <c r="Q25" s="43">
        <f t="shared" si="10"/>
        <v>3</v>
      </c>
      <c r="R25" s="43">
        <f t="shared" si="11"/>
        <v>3</v>
      </c>
      <c r="S25" s="43">
        <f t="shared" si="12"/>
        <v>2</v>
      </c>
      <c r="T25" s="43">
        <f t="shared" si="13"/>
        <v>3</v>
      </c>
      <c r="U25" s="43">
        <f t="shared" si="14"/>
        <v>2</v>
      </c>
      <c r="V25" s="43">
        <f t="shared" si="15"/>
        <v>3</v>
      </c>
      <c r="W25" s="43">
        <f t="shared" si="16"/>
        <v>2</v>
      </c>
      <c r="X25" s="43">
        <f t="shared" si="17"/>
        <v>2</v>
      </c>
      <c r="Y25" s="43">
        <f t="shared" si="18"/>
        <v>2</v>
      </c>
      <c r="Z25" s="23">
        <f t="shared" si="6"/>
        <v>2.6</v>
      </c>
      <c r="AA25" s="23">
        <f t="shared" si="7"/>
        <v>6.2</v>
      </c>
      <c r="AB25" s="23">
        <f t="shared" si="8"/>
        <v>2.6</v>
      </c>
      <c r="AD25" s="23"/>
    </row>
    <row r="26" spans="1:38">
      <c r="A26" s="15" t="str">
        <f t="shared" si="3"/>
        <v>C12</v>
      </c>
      <c r="B26" s="12">
        <v>12</v>
      </c>
      <c r="C26" s="42">
        <v>3</v>
      </c>
      <c r="D26" s="42">
        <v>8</v>
      </c>
      <c r="E26" s="15"/>
      <c r="G26" s="43">
        <f t="shared" si="20"/>
        <v>0</v>
      </c>
      <c r="H26" s="43">
        <f t="shared" si="20"/>
        <v>0</v>
      </c>
      <c r="I26" s="43">
        <f t="shared" si="20"/>
        <v>1</v>
      </c>
      <c r="J26" s="43">
        <f t="shared" si="20"/>
        <v>0</v>
      </c>
      <c r="K26" s="43">
        <f t="shared" si="20"/>
        <v>0</v>
      </c>
      <c r="L26" s="43">
        <f t="shared" si="20"/>
        <v>0</v>
      </c>
      <c r="M26" s="43">
        <f t="shared" si="20"/>
        <v>0</v>
      </c>
      <c r="N26" s="43">
        <f t="shared" si="20"/>
        <v>1</v>
      </c>
      <c r="O26" s="43">
        <f t="shared" si="20"/>
        <v>0</v>
      </c>
      <c r="P26" s="44"/>
      <c r="Q26" s="43">
        <f t="shared" si="10"/>
        <v>3</v>
      </c>
      <c r="R26" s="43">
        <f t="shared" si="11"/>
        <v>3</v>
      </c>
      <c r="S26" s="43">
        <f t="shared" si="12"/>
        <v>3</v>
      </c>
      <c r="T26" s="43">
        <f t="shared" si="13"/>
        <v>3</v>
      </c>
      <c r="U26" s="43">
        <f t="shared" si="14"/>
        <v>2</v>
      </c>
      <c r="V26" s="43">
        <f t="shared" si="15"/>
        <v>3</v>
      </c>
      <c r="W26" s="43">
        <f t="shared" si="16"/>
        <v>2</v>
      </c>
      <c r="X26" s="43">
        <f t="shared" si="17"/>
        <v>3</v>
      </c>
      <c r="Y26" s="43">
        <f t="shared" si="18"/>
        <v>2</v>
      </c>
      <c r="Z26" s="23">
        <f t="shared" si="6"/>
        <v>3.8</v>
      </c>
      <c r="AA26" s="23">
        <f t="shared" si="7"/>
        <v>8.3000000000000007</v>
      </c>
      <c r="AB26" s="23">
        <f t="shared" si="8"/>
        <v>3.8</v>
      </c>
      <c r="AD26" s="23"/>
    </row>
    <row r="27" spans="1:38">
      <c r="A27" s="15" t="str">
        <f t="shared" si="3"/>
        <v>C13</v>
      </c>
      <c r="B27" s="12">
        <v>13</v>
      </c>
      <c r="C27" s="14">
        <v>5</v>
      </c>
      <c r="D27" s="14">
        <v>7</v>
      </c>
      <c r="E27" s="15"/>
      <c r="G27" s="23">
        <f t="shared" si="20"/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1</v>
      </c>
      <c r="L27" s="23">
        <f t="shared" si="20"/>
        <v>0</v>
      </c>
      <c r="M27" s="23">
        <f t="shared" si="20"/>
        <v>1</v>
      </c>
      <c r="N27" s="23">
        <f t="shared" si="20"/>
        <v>0</v>
      </c>
      <c r="O27" s="23">
        <f t="shared" si="20"/>
        <v>0</v>
      </c>
      <c r="Q27" s="23">
        <f t="shared" si="10"/>
        <v>3</v>
      </c>
      <c r="R27" s="23">
        <f t="shared" si="11"/>
        <v>3</v>
      </c>
      <c r="S27" s="23">
        <f t="shared" si="12"/>
        <v>3</v>
      </c>
      <c r="T27" s="23">
        <f t="shared" si="13"/>
        <v>3</v>
      </c>
      <c r="U27" s="23">
        <f t="shared" si="14"/>
        <v>3</v>
      </c>
      <c r="V27" s="23">
        <f t="shared" si="15"/>
        <v>3</v>
      </c>
      <c r="W27" s="23">
        <f t="shared" si="16"/>
        <v>3</v>
      </c>
      <c r="X27" s="23">
        <f t="shared" si="17"/>
        <v>3</v>
      </c>
      <c r="Y27" s="23">
        <f t="shared" si="18"/>
        <v>2</v>
      </c>
      <c r="Z27" s="23">
        <f t="shared" si="6"/>
        <v>5.7</v>
      </c>
      <c r="AA27" s="23">
        <f t="shared" si="7"/>
        <v>7.5</v>
      </c>
      <c r="AB27" s="23">
        <f t="shared" si="8"/>
        <v>5.7</v>
      </c>
      <c r="AD27" s="23"/>
    </row>
    <row r="28" spans="1:38">
      <c r="A28" s="15" t="str">
        <f t="shared" si="3"/>
        <v>C14</v>
      </c>
      <c r="B28" s="12">
        <v>14</v>
      </c>
      <c r="C28" s="42">
        <v>9</v>
      </c>
      <c r="D28" s="42">
        <v>2</v>
      </c>
      <c r="E28" s="15"/>
      <c r="G28" s="23">
        <f t="shared" si="20"/>
        <v>0</v>
      </c>
      <c r="H28" s="23">
        <f t="shared" si="20"/>
        <v>1</v>
      </c>
      <c r="I28" s="23">
        <f t="shared" si="20"/>
        <v>0</v>
      </c>
      <c r="J28" s="23">
        <f t="shared" si="20"/>
        <v>0</v>
      </c>
      <c r="K28" s="23">
        <f t="shared" si="20"/>
        <v>0</v>
      </c>
      <c r="L28" s="23">
        <f t="shared" si="20"/>
        <v>0</v>
      </c>
      <c r="M28" s="23">
        <f t="shared" si="20"/>
        <v>0</v>
      </c>
      <c r="N28" s="23">
        <f t="shared" si="20"/>
        <v>0</v>
      </c>
      <c r="O28" s="23">
        <f t="shared" si="20"/>
        <v>1</v>
      </c>
      <c r="Q28" s="23">
        <f t="shared" si="10"/>
        <v>3</v>
      </c>
      <c r="R28" s="23">
        <f t="shared" si="11"/>
        <v>4</v>
      </c>
      <c r="S28" s="23">
        <f t="shared" si="12"/>
        <v>3</v>
      </c>
      <c r="T28" s="23">
        <f t="shared" si="13"/>
        <v>3</v>
      </c>
      <c r="U28" s="23">
        <f t="shared" si="14"/>
        <v>3</v>
      </c>
      <c r="V28" s="23">
        <f t="shared" si="15"/>
        <v>3</v>
      </c>
      <c r="W28" s="23">
        <f t="shared" si="16"/>
        <v>3</v>
      </c>
      <c r="X28" s="23">
        <f t="shared" si="17"/>
        <v>3</v>
      </c>
      <c r="Y28" s="23">
        <f t="shared" si="18"/>
        <v>3</v>
      </c>
      <c r="Z28" s="23">
        <f t="shared" si="6"/>
        <v>9.1999999999999993</v>
      </c>
      <c r="AA28" s="23">
        <f t="shared" si="7"/>
        <v>2.9</v>
      </c>
      <c r="AB28" s="23">
        <f t="shared" si="8"/>
        <v>2.9</v>
      </c>
      <c r="AD28" s="23"/>
    </row>
    <row r="29" spans="1:38">
      <c r="A29" s="15" t="str">
        <f t="shared" si="3"/>
        <v>C15</v>
      </c>
      <c r="B29" s="12">
        <v>15</v>
      </c>
      <c r="C29" s="14">
        <v>1</v>
      </c>
      <c r="D29" s="14">
        <v>6</v>
      </c>
      <c r="E29" s="15"/>
      <c r="G29" s="23">
        <f t="shared" si="20"/>
        <v>1</v>
      </c>
      <c r="H29" s="23">
        <f t="shared" si="20"/>
        <v>0</v>
      </c>
      <c r="I29" s="23">
        <f t="shared" si="20"/>
        <v>0</v>
      </c>
      <c r="J29" s="23">
        <f t="shared" si="20"/>
        <v>0</v>
      </c>
      <c r="K29" s="23">
        <f t="shared" si="20"/>
        <v>0</v>
      </c>
      <c r="L29" s="23">
        <f t="shared" si="20"/>
        <v>1</v>
      </c>
      <c r="M29" s="23">
        <f t="shared" si="20"/>
        <v>0</v>
      </c>
      <c r="N29" s="23">
        <f t="shared" si="20"/>
        <v>0</v>
      </c>
      <c r="O29" s="23">
        <f t="shared" si="20"/>
        <v>0</v>
      </c>
      <c r="Q29" s="23">
        <f t="shared" si="10"/>
        <v>4</v>
      </c>
      <c r="R29" s="23">
        <f t="shared" si="11"/>
        <v>4</v>
      </c>
      <c r="S29" s="23">
        <f t="shared" si="12"/>
        <v>3</v>
      </c>
      <c r="T29" s="23">
        <f t="shared" si="13"/>
        <v>3</v>
      </c>
      <c r="U29" s="23">
        <f t="shared" si="14"/>
        <v>3</v>
      </c>
      <c r="V29" s="23">
        <f t="shared" si="15"/>
        <v>4</v>
      </c>
      <c r="W29" s="23">
        <f t="shared" si="16"/>
        <v>3</v>
      </c>
      <c r="X29" s="23">
        <f t="shared" si="17"/>
        <v>3</v>
      </c>
      <c r="Y29" s="23">
        <f t="shared" si="18"/>
        <v>3</v>
      </c>
      <c r="Z29" s="23">
        <f t="shared" si="6"/>
        <v>1.6</v>
      </c>
      <c r="AA29" s="23">
        <f t="shared" si="7"/>
        <v>6.1</v>
      </c>
      <c r="AB29" s="23">
        <f t="shared" si="8"/>
        <v>1.6</v>
      </c>
      <c r="AD29" s="23"/>
    </row>
    <row r="30" spans="1:38">
      <c r="A30" s="15" t="str">
        <f t="shared" si="3"/>
        <v>C16</v>
      </c>
      <c r="B30" s="23">
        <v>16</v>
      </c>
      <c r="C30" s="14">
        <v>4</v>
      </c>
      <c r="D30" s="14">
        <v>8</v>
      </c>
      <c r="E30" s="15"/>
      <c r="G30" s="23">
        <f t="shared" si="20"/>
        <v>0</v>
      </c>
      <c r="H30" s="23">
        <f t="shared" si="20"/>
        <v>0</v>
      </c>
      <c r="I30" s="23">
        <f t="shared" si="20"/>
        <v>0</v>
      </c>
      <c r="J30" s="23">
        <f t="shared" si="20"/>
        <v>1</v>
      </c>
      <c r="K30" s="23">
        <f t="shared" si="20"/>
        <v>0</v>
      </c>
      <c r="L30" s="23">
        <f t="shared" si="20"/>
        <v>0</v>
      </c>
      <c r="M30" s="23">
        <f t="shared" si="20"/>
        <v>0</v>
      </c>
      <c r="N30" s="23">
        <f t="shared" si="20"/>
        <v>1</v>
      </c>
      <c r="O30" s="23">
        <f t="shared" si="20"/>
        <v>0</v>
      </c>
      <c r="Q30" s="23">
        <f t="shared" si="10"/>
        <v>4</v>
      </c>
      <c r="R30" s="23">
        <f t="shared" si="11"/>
        <v>4</v>
      </c>
      <c r="S30" s="23">
        <f t="shared" si="12"/>
        <v>3</v>
      </c>
      <c r="T30" s="23">
        <f t="shared" si="13"/>
        <v>4</v>
      </c>
      <c r="U30" s="23">
        <f t="shared" si="14"/>
        <v>3</v>
      </c>
      <c r="V30" s="23">
        <f t="shared" si="15"/>
        <v>4</v>
      </c>
      <c r="W30" s="23">
        <f t="shared" si="16"/>
        <v>3</v>
      </c>
      <c r="X30" s="23">
        <f t="shared" si="17"/>
        <v>4</v>
      </c>
      <c r="Y30" s="23">
        <f t="shared" si="18"/>
        <v>3</v>
      </c>
      <c r="Z30" s="23">
        <f t="shared" si="6"/>
        <v>4.8</v>
      </c>
      <c r="AA30" s="23">
        <f t="shared" si="7"/>
        <v>8.4</v>
      </c>
      <c r="AB30" s="23">
        <f t="shared" si="8"/>
        <v>4.8</v>
      </c>
      <c r="AD30" s="23"/>
    </row>
    <row r="31" spans="1:38">
      <c r="A31" s="15" t="str">
        <f t="shared" si="3"/>
        <v>C17</v>
      </c>
      <c r="B31" s="12">
        <v>17</v>
      </c>
      <c r="C31" s="14">
        <v>5</v>
      </c>
      <c r="D31" s="14">
        <v>3</v>
      </c>
      <c r="E31" s="15"/>
      <c r="G31" s="23">
        <f t="shared" si="20"/>
        <v>0</v>
      </c>
      <c r="H31" s="23">
        <f t="shared" si="20"/>
        <v>0</v>
      </c>
      <c r="I31" s="23">
        <f t="shared" si="20"/>
        <v>1</v>
      </c>
      <c r="J31" s="23">
        <f t="shared" si="20"/>
        <v>0</v>
      </c>
      <c r="K31" s="23">
        <f t="shared" si="20"/>
        <v>1</v>
      </c>
      <c r="L31" s="23">
        <f t="shared" si="20"/>
        <v>0</v>
      </c>
      <c r="M31" s="23">
        <f t="shared" si="20"/>
        <v>0</v>
      </c>
      <c r="N31" s="23">
        <f t="shared" si="20"/>
        <v>0</v>
      </c>
      <c r="O31" s="23">
        <f t="shared" si="20"/>
        <v>0</v>
      </c>
      <c r="Q31" s="23">
        <f t="shared" si="10"/>
        <v>4</v>
      </c>
      <c r="R31" s="23">
        <f t="shared" si="11"/>
        <v>4</v>
      </c>
      <c r="S31" s="23">
        <f t="shared" si="12"/>
        <v>4</v>
      </c>
      <c r="T31" s="23">
        <f t="shared" si="13"/>
        <v>4</v>
      </c>
      <c r="U31" s="23">
        <f t="shared" si="14"/>
        <v>4</v>
      </c>
      <c r="V31" s="23">
        <f t="shared" si="15"/>
        <v>4</v>
      </c>
      <c r="W31" s="23">
        <f t="shared" si="16"/>
        <v>3</v>
      </c>
      <c r="X31" s="23">
        <f t="shared" si="17"/>
        <v>4</v>
      </c>
      <c r="Y31" s="23">
        <f t="shared" si="18"/>
        <v>3</v>
      </c>
      <c r="Z31" s="23">
        <f t="shared" si="6"/>
        <v>5.3</v>
      </c>
      <c r="AA31" s="23">
        <f t="shared" si="7"/>
        <v>3.5</v>
      </c>
      <c r="AB31" s="23">
        <f t="shared" si="8"/>
        <v>3.5</v>
      </c>
      <c r="AD31" s="23"/>
    </row>
    <row r="32" spans="1:38">
      <c r="A32" s="15" t="str">
        <f t="shared" si="3"/>
        <v>C18</v>
      </c>
      <c r="B32" s="12">
        <v>18</v>
      </c>
      <c r="C32" s="14">
        <v>7</v>
      </c>
      <c r="D32" s="14">
        <v>9</v>
      </c>
      <c r="E32" s="15"/>
      <c r="G32" s="24">
        <f t="shared" si="20"/>
        <v>0</v>
      </c>
      <c r="H32" s="24">
        <f t="shared" si="20"/>
        <v>0</v>
      </c>
      <c r="I32" s="24">
        <f t="shared" si="20"/>
        <v>0</v>
      </c>
      <c r="J32" s="24">
        <f t="shared" si="20"/>
        <v>0</v>
      </c>
      <c r="K32" s="24">
        <f t="shared" si="20"/>
        <v>0</v>
      </c>
      <c r="L32" s="24">
        <f t="shared" si="20"/>
        <v>0</v>
      </c>
      <c r="M32" s="24">
        <f t="shared" si="20"/>
        <v>1</v>
      </c>
      <c r="N32" s="24">
        <f t="shared" si="20"/>
        <v>0</v>
      </c>
      <c r="O32" s="24">
        <f t="shared" si="20"/>
        <v>1</v>
      </c>
      <c r="P32" s="40"/>
      <c r="Q32" s="24">
        <f t="shared" si="10"/>
        <v>4</v>
      </c>
      <c r="R32" s="24">
        <f t="shared" si="11"/>
        <v>4</v>
      </c>
      <c r="S32" s="24">
        <f t="shared" si="12"/>
        <v>4</v>
      </c>
      <c r="T32" s="24">
        <f t="shared" si="13"/>
        <v>4</v>
      </c>
      <c r="U32" s="24">
        <f t="shared" si="14"/>
        <v>4</v>
      </c>
      <c r="V32" s="24">
        <f t="shared" si="15"/>
        <v>4</v>
      </c>
      <c r="W32" s="24">
        <f t="shared" si="16"/>
        <v>4</v>
      </c>
      <c r="X32" s="24">
        <f t="shared" si="17"/>
        <v>4</v>
      </c>
      <c r="Y32" s="24">
        <f t="shared" si="18"/>
        <v>4</v>
      </c>
      <c r="Z32" s="23">
        <f t="shared" si="6"/>
        <v>7.9</v>
      </c>
      <c r="AA32" s="23">
        <f t="shared" si="7"/>
        <v>9.6999999999999993</v>
      </c>
      <c r="AB32" s="23">
        <f t="shared" si="8"/>
        <v>7.9</v>
      </c>
      <c r="AD32" s="23"/>
    </row>
    <row r="33" spans="1:30">
      <c r="A33" s="15" t="str">
        <f t="shared" si="3"/>
        <v>C19</v>
      </c>
      <c r="B33" s="12">
        <v>19</v>
      </c>
      <c r="C33" s="14">
        <v>8</v>
      </c>
      <c r="D33" s="14">
        <v>1</v>
      </c>
      <c r="E33" s="15"/>
      <c r="G33" s="23">
        <f t="shared" si="20"/>
        <v>1</v>
      </c>
      <c r="H33" s="23">
        <f t="shared" si="20"/>
        <v>0</v>
      </c>
      <c r="I33" s="23">
        <f t="shared" si="20"/>
        <v>0</v>
      </c>
      <c r="J33" s="23">
        <f t="shared" si="20"/>
        <v>0</v>
      </c>
      <c r="K33" s="23">
        <f t="shared" si="20"/>
        <v>0</v>
      </c>
      <c r="L33" s="23">
        <f t="shared" si="20"/>
        <v>0</v>
      </c>
      <c r="M33" s="23">
        <f t="shared" si="20"/>
        <v>0</v>
      </c>
      <c r="N33" s="23">
        <f t="shared" si="20"/>
        <v>1</v>
      </c>
      <c r="O33" s="23">
        <f t="shared" si="20"/>
        <v>0</v>
      </c>
      <c r="Q33" s="23">
        <f t="shared" si="10"/>
        <v>5</v>
      </c>
      <c r="R33" s="23">
        <f t="shared" si="11"/>
        <v>4</v>
      </c>
      <c r="S33" s="23">
        <f t="shared" si="12"/>
        <v>4</v>
      </c>
      <c r="T33" s="23">
        <f t="shared" si="13"/>
        <v>4</v>
      </c>
      <c r="U33" s="23">
        <f t="shared" si="14"/>
        <v>4</v>
      </c>
      <c r="V33" s="23">
        <f t="shared" si="15"/>
        <v>4</v>
      </c>
      <c r="W33" s="23">
        <f t="shared" si="16"/>
        <v>4</v>
      </c>
      <c r="X33" s="23">
        <f t="shared" si="17"/>
        <v>5</v>
      </c>
      <c r="Y33" s="23">
        <f t="shared" si="18"/>
        <v>4</v>
      </c>
      <c r="Z33" s="23">
        <f t="shared" si="6"/>
        <v>8.1</v>
      </c>
      <c r="AA33" s="23">
        <f t="shared" si="7"/>
        <v>1.8</v>
      </c>
      <c r="AB33" s="23">
        <f t="shared" si="8"/>
        <v>1.8</v>
      </c>
      <c r="AD33" s="23"/>
    </row>
    <row r="34" spans="1:30">
      <c r="A34" s="15" t="str">
        <f t="shared" si="3"/>
        <v>C20</v>
      </c>
      <c r="B34" s="12">
        <v>20</v>
      </c>
      <c r="C34" s="14">
        <v>4</v>
      </c>
      <c r="D34" s="14">
        <v>2</v>
      </c>
      <c r="E34" s="15"/>
      <c r="G34" s="43">
        <f t="shared" si="20"/>
        <v>0</v>
      </c>
      <c r="H34" s="43">
        <f t="shared" si="20"/>
        <v>1</v>
      </c>
      <c r="I34" s="43">
        <f t="shared" si="20"/>
        <v>0</v>
      </c>
      <c r="J34" s="43">
        <f t="shared" si="20"/>
        <v>1</v>
      </c>
      <c r="K34" s="43">
        <f t="shared" si="20"/>
        <v>0</v>
      </c>
      <c r="L34" s="43">
        <f t="shared" si="20"/>
        <v>0</v>
      </c>
      <c r="M34" s="43">
        <f t="shared" si="20"/>
        <v>0</v>
      </c>
      <c r="N34" s="43">
        <f t="shared" si="20"/>
        <v>0</v>
      </c>
      <c r="O34" s="43">
        <f t="shared" si="20"/>
        <v>0</v>
      </c>
      <c r="P34" s="44"/>
      <c r="Q34" s="43">
        <f t="shared" si="10"/>
        <v>5</v>
      </c>
      <c r="R34" s="43">
        <f t="shared" si="11"/>
        <v>5</v>
      </c>
      <c r="S34" s="43">
        <f t="shared" si="12"/>
        <v>4</v>
      </c>
      <c r="T34" s="43">
        <f t="shared" si="13"/>
        <v>5</v>
      </c>
      <c r="U34" s="43">
        <f t="shared" si="14"/>
        <v>4</v>
      </c>
      <c r="V34" s="43">
        <f t="shared" si="15"/>
        <v>4</v>
      </c>
      <c r="W34" s="43">
        <f t="shared" si="16"/>
        <v>4</v>
      </c>
      <c r="X34" s="43">
        <f t="shared" si="17"/>
        <v>5</v>
      </c>
      <c r="Y34" s="43">
        <f t="shared" si="18"/>
        <v>4</v>
      </c>
      <c r="Z34" s="23">
        <f t="shared" si="6"/>
        <v>4.2</v>
      </c>
      <c r="AA34" s="23">
        <f t="shared" si="7"/>
        <v>2.4</v>
      </c>
      <c r="AB34" s="23">
        <f t="shared" si="8"/>
        <v>2.4</v>
      </c>
      <c r="AD34" s="23"/>
    </row>
    <row r="35" spans="1:30">
      <c r="A35" s="15" t="str">
        <f t="shared" si="3"/>
        <v>C21</v>
      </c>
      <c r="B35" s="23">
        <v>21</v>
      </c>
      <c r="C35" s="14">
        <v>3</v>
      </c>
      <c r="D35" s="14">
        <v>6</v>
      </c>
      <c r="E35" s="15"/>
      <c r="G35" s="43">
        <f t="shared" ref="G35:O44" si="21">IF($C35=G$13,1,IF($D35=G$13,1,0))</f>
        <v>0</v>
      </c>
      <c r="H35" s="43">
        <f t="shared" si="21"/>
        <v>0</v>
      </c>
      <c r="I35" s="43">
        <f t="shared" si="21"/>
        <v>1</v>
      </c>
      <c r="J35" s="43">
        <f t="shared" si="21"/>
        <v>0</v>
      </c>
      <c r="K35" s="43">
        <f t="shared" si="21"/>
        <v>0</v>
      </c>
      <c r="L35" s="43">
        <f t="shared" si="21"/>
        <v>1</v>
      </c>
      <c r="M35" s="43">
        <f t="shared" si="21"/>
        <v>0</v>
      </c>
      <c r="N35" s="43">
        <f t="shared" si="21"/>
        <v>0</v>
      </c>
      <c r="O35" s="43">
        <f t="shared" si="21"/>
        <v>0</v>
      </c>
      <c r="P35" s="44"/>
      <c r="Q35" s="43">
        <f t="shared" si="10"/>
        <v>5</v>
      </c>
      <c r="R35" s="43">
        <f t="shared" si="11"/>
        <v>5</v>
      </c>
      <c r="S35" s="43">
        <f t="shared" si="12"/>
        <v>5</v>
      </c>
      <c r="T35" s="43">
        <f t="shared" si="13"/>
        <v>5</v>
      </c>
      <c r="U35" s="43">
        <f t="shared" si="14"/>
        <v>4</v>
      </c>
      <c r="V35" s="43">
        <f t="shared" si="15"/>
        <v>5</v>
      </c>
      <c r="W35" s="43">
        <f t="shared" si="16"/>
        <v>4</v>
      </c>
      <c r="X35" s="43">
        <f t="shared" si="17"/>
        <v>5</v>
      </c>
      <c r="Y35" s="43">
        <f t="shared" si="18"/>
        <v>4</v>
      </c>
      <c r="Z35" s="23">
        <f t="shared" si="6"/>
        <v>3.6</v>
      </c>
      <c r="AA35" s="23">
        <f t="shared" si="7"/>
        <v>6.3</v>
      </c>
      <c r="AB35" s="23">
        <f t="shared" si="8"/>
        <v>3.6</v>
      </c>
      <c r="AD35" s="23"/>
    </row>
    <row r="36" spans="1:30">
      <c r="A36" s="15" t="str">
        <f t="shared" si="3"/>
        <v>C22</v>
      </c>
      <c r="B36" s="12">
        <v>22</v>
      </c>
      <c r="C36" s="14">
        <v>9</v>
      </c>
      <c r="D36" s="14">
        <v>5</v>
      </c>
      <c r="E36" s="15"/>
      <c r="G36" s="23">
        <f t="shared" si="21"/>
        <v>0</v>
      </c>
      <c r="H36" s="23">
        <f t="shared" si="21"/>
        <v>0</v>
      </c>
      <c r="I36" s="23">
        <f t="shared" si="21"/>
        <v>0</v>
      </c>
      <c r="J36" s="23">
        <f t="shared" si="21"/>
        <v>0</v>
      </c>
      <c r="K36" s="23">
        <f t="shared" si="21"/>
        <v>1</v>
      </c>
      <c r="L36" s="23">
        <f t="shared" si="21"/>
        <v>0</v>
      </c>
      <c r="M36" s="23">
        <f t="shared" si="21"/>
        <v>0</v>
      </c>
      <c r="N36" s="23">
        <f t="shared" si="21"/>
        <v>0</v>
      </c>
      <c r="O36" s="23">
        <f t="shared" si="21"/>
        <v>1</v>
      </c>
      <c r="Q36" s="23">
        <f t="shared" si="10"/>
        <v>5</v>
      </c>
      <c r="R36" s="23">
        <f t="shared" si="11"/>
        <v>5</v>
      </c>
      <c r="S36" s="23">
        <f t="shared" si="12"/>
        <v>5</v>
      </c>
      <c r="T36" s="23">
        <f t="shared" si="13"/>
        <v>5</v>
      </c>
      <c r="U36" s="23">
        <f t="shared" si="14"/>
        <v>5</v>
      </c>
      <c r="V36" s="23">
        <f t="shared" si="15"/>
        <v>5</v>
      </c>
      <c r="W36" s="23">
        <f t="shared" si="16"/>
        <v>4</v>
      </c>
      <c r="X36" s="23">
        <f t="shared" si="17"/>
        <v>5</v>
      </c>
      <c r="Y36" s="23">
        <f t="shared" si="18"/>
        <v>5</v>
      </c>
      <c r="Z36" s="23">
        <f t="shared" si="6"/>
        <v>9.5</v>
      </c>
      <c r="AA36" s="23">
        <f t="shared" si="7"/>
        <v>5.9</v>
      </c>
      <c r="AB36" s="23">
        <f t="shared" si="8"/>
        <v>5.9</v>
      </c>
      <c r="AD36" s="23"/>
    </row>
    <row r="37" spans="1:30">
      <c r="A37" s="15" t="str">
        <f t="shared" si="3"/>
        <v>C23</v>
      </c>
      <c r="B37" s="23">
        <v>23</v>
      </c>
      <c r="C37" s="14">
        <v>7</v>
      </c>
      <c r="D37" s="14">
        <v>1</v>
      </c>
      <c r="E37" s="15"/>
      <c r="G37" s="23">
        <f t="shared" si="21"/>
        <v>1</v>
      </c>
      <c r="H37" s="23">
        <f t="shared" si="21"/>
        <v>0</v>
      </c>
      <c r="I37" s="23">
        <f t="shared" si="21"/>
        <v>0</v>
      </c>
      <c r="J37" s="23">
        <f t="shared" si="21"/>
        <v>0</v>
      </c>
      <c r="K37" s="23">
        <f t="shared" si="21"/>
        <v>0</v>
      </c>
      <c r="L37" s="23">
        <f t="shared" si="21"/>
        <v>0</v>
      </c>
      <c r="M37" s="23">
        <f t="shared" si="21"/>
        <v>1</v>
      </c>
      <c r="N37" s="23">
        <f t="shared" si="21"/>
        <v>0</v>
      </c>
      <c r="O37" s="23">
        <f t="shared" si="21"/>
        <v>0</v>
      </c>
      <c r="Q37" s="23">
        <f t="shared" si="10"/>
        <v>6</v>
      </c>
      <c r="R37" s="23">
        <f t="shared" si="11"/>
        <v>5</v>
      </c>
      <c r="S37" s="23">
        <f t="shared" si="12"/>
        <v>5</v>
      </c>
      <c r="T37" s="23">
        <f t="shared" si="13"/>
        <v>5</v>
      </c>
      <c r="U37" s="23">
        <f t="shared" si="14"/>
        <v>5</v>
      </c>
      <c r="V37" s="23">
        <f t="shared" si="15"/>
        <v>5</v>
      </c>
      <c r="W37" s="23">
        <f t="shared" si="16"/>
        <v>5</v>
      </c>
      <c r="X37" s="23">
        <f t="shared" si="17"/>
        <v>5</v>
      </c>
      <c r="Y37" s="23">
        <f t="shared" si="18"/>
        <v>5</v>
      </c>
      <c r="Z37" s="23">
        <f t="shared" si="6"/>
        <v>7.1</v>
      </c>
      <c r="AA37" s="23">
        <f t="shared" si="7"/>
        <v>1.7</v>
      </c>
      <c r="AB37" s="23">
        <f t="shared" si="8"/>
        <v>1.7</v>
      </c>
      <c r="AD37" s="23"/>
    </row>
    <row r="38" spans="1:30">
      <c r="A38" s="15" t="str">
        <f t="shared" si="3"/>
        <v>C24</v>
      </c>
      <c r="B38" s="23">
        <v>24</v>
      </c>
      <c r="C38" s="14">
        <v>2</v>
      </c>
      <c r="D38" s="14">
        <v>3</v>
      </c>
      <c r="E38" s="15"/>
      <c r="G38" s="43">
        <f t="shared" si="21"/>
        <v>0</v>
      </c>
      <c r="H38" s="43">
        <f t="shared" si="21"/>
        <v>1</v>
      </c>
      <c r="I38" s="43">
        <f t="shared" si="21"/>
        <v>1</v>
      </c>
      <c r="J38" s="43">
        <f t="shared" si="21"/>
        <v>0</v>
      </c>
      <c r="K38" s="43">
        <f t="shared" si="21"/>
        <v>0</v>
      </c>
      <c r="L38" s="43">
        <f t="shared" si="21"/>
        <v>0</v>
      </c>
      <c r="M38" s="43">
        <f t="shared" si="21"/>
        <v>0</v>
      </c>
      <c r="N38" s="43">
        <f t="shared" si="21"/>
        <v>0</v>
      </c>
      <c r="O38" s="43">
        <f t="shared" si="21"/>
        <v>0</v>
      </c>
      <c r="P38" s="44"/>
      <c r="Q38" s="43">
        <f t="shared" si="10"/>
        <v>6</v>
      </c>
      <c r="R38" s="43">
        <f t="shared" si="11"/>
        <v>6</v>
      </c>
      <c r="S38" s="43">
        <f t="shared" si="12"/>
        <v>6</v>
      </c>
      <c r="T38" s="43">
        <f t="shared" si="13"/>
        <v>5</v>
      </c>
      <c r="U38" s="43">
        <f t="shared" si="14"/>
        <v>5</v>
      </c>
      <c r="V38" s="43">
        <f t="shared" si="15"/>
        <v>5</v>
      </c>
      <c r="W38" s="43">
        <f t="shared" si="16"/>
        <v>5</v>
      </c>
      <c r="X38" s="43">
        <f t="shared" si="17"/>
        <v>5</v>
      </c>
      <c r="Y38" s="43">
        <f t="shared" si="18"/>
        <v>5</v>
      </c>
      <c r="Z38" s="23">
        <f t="shared" si="6"/>
        <v>2.2999999999999998</v>
      </c>
      <c r="AA38" s="23">
        <f t="shared" si="7"/>
        <v>3.2</v>
      </c>
      <c r="AB38" s="43">
        <f t="shared" si="8"/>
        <v>2.2999999999999998</v>
      </c>
      <c r="AD38" s="23"/>
    </row>
    <row r="39" spans="1:30">
      <c r="A39" s="15" t="str">
        <f t="shared" si="3"/>
        <v>C25</v>
      </c>
      <c r="B39" s="12">
        <v>25</v>
      </c>
      <c r="C39" s="14">
        <v>5</v>
      </c>
      <c r="D39" s="14">
        <v>4</v>
      </c>
      <c r="E39" s="15"/>
      <c r="G39" s="43">
        <f t="shared" si="21"/>
        <v>0</v>
      </c>
      <c r="H39" s="43">
        <f t="shared" si="21"/>
        <v>0</v>
      </c>
      <c r="I39" s="43">
        <f t="shared" si="21"/>
        <v>0</v>
      </c>
      <c r="J39" s="43">
        <f t="shared" si="21"/>
        <v>1</v>
      </c>
      <c r="K39" s="43">
        <f t="shared" si="21"/>
        <v>1</v>
      </c>
      <c r="L39" s="43">
        <f t="shared" si="21"/>
        <v>0</v>
      </c>
      <c r="M39" s="43">
        <f t="shared" si="21"/>
        <v>0</v>
      </c>
      <c r="N39" s="43">
        <f t="shared" si="21"/>
        <v>0</v>
      </c>
      <c r="O39" s="43">
        <f t="shared" si="21"/>
        <v>0</v>
      </c>
      <c r="P39" s="44"/>
      <c r="Q39" s="43">
        <f t="shared" si="10"/>
        <v>6</v>
      </c>
      <c r="R39" s="43">
        <f t="shared" si="11"/>
        <v>6</v>
      </c>
      <c r="S39" s="43">
        <f t="shared" si="12"/>
        <v>6</v>
      </c>
      <c r="T39" s="43">
        <f t="shared" si="13"/>
        <v>6</v>
      </c>
      <c r="U39" s="43">
        <f t="shared" si="14"/>
        <v>6</v>
      </c>
      <c r="V39" s="43">
        <f t="shared" si="15"/>
        <v>5</v>
      </c>
      <c r="W39" s="43">
        <f t="shared" si="16"/>
        <v>5</v>
      </c>
      <c r="X39" s="43">
        <f t="shared" si="17"/>
        <v>5</v>
      </c>
      <c r="Y39" s="43">
        <f t="shared" si="18"/>
        <v>5</v>
      </c>
      <c r="Z39" s="23">
        <f t="shared" si="6"/>
        <v>5.4</v>
      </c>
      <c r="AA39" s="23">
        <f t="shared" si="7"/>
        <v>4.5</v>
      </c>
      <c r="AB39" s="23">
        <f t="shared" si="8"/>
        <v>4.5</v>
      </c>
      <c r="AD39" s="23"/>
    </row>
    <row r="40" spans="1:30">
      <c r="A40" s="15" t="str">
        <f t="shared" si="3"/>
        <v>C26</v>
      </c>
      <c r="B40" s="43">
        <v>26</v>
      </c>
      <c r="C40" s="14">
        <v>8</v>
      </c>
      <c r="D40" s="14">
        <v>9</v>
      </c>
      <c r="E40" s="15"/>
      <c r="F40" s="44"/>
      <c r="G40" s="43">
        <f t="shared" si="21"/>
        <v>0</v>
      </c>
      <c r="H40" s="43">
        <f t="shared" si="21"/>
        <v>0</v>
      </c>
      <c r="I40" s="43">
        <f t="shared" si="21"/>
        <v>0</v>
      </c>
      <c r="J40" s="43">
        <f t="shared" si="21"/>
        <v>0</v>
      </c>
      <c r="K40" s="43">
        <f t="shared" si="21"/>
        <v>0</v>
      </c>
      <c r="L40" s="43">
        <f t="shared" si="21"/>
        <v>0</v>
      </c>
      <c r="M40" s="43">
        <f t="shared" si="21"/>
        <v>0</v>
      </c>
      <c r="N40" s="43">
        <f t="shared" si="21"/>
        <v>1</v>
      </c>
      <c r="O40" s="43">
        <f t="shared" si="21"/>
        <v>1</v>
      </c>
      <c r="P40" s="44"/>
      <c r="Q40" s="43">
        <f t="shared" si="10"/>
        <v>6</v>
      </c>
      <c r="R40" s="43">
        <f t="shared" si="11"/>
        <v>6</v>
      </c>
      <c r="S40" s="43">
        <f t="shared" si="12"/>
        <v>6</v>
      </c>
      <c r="T40" s="43">
        <f t="shared" si="13"/>
        <v>6</v>
      </c>
      <c r="U40" s="43">
        <f t="shared" si="14"/>
        <v>6</v>
      </c>
      <c r="V40" s="43">
        <f t="shared" si="15"/>
        <v>5</v>
      </c>
      <c r="W40" s="43">
        <f t="shared" si="16"/>
        <v>5</v>
      </c>
      <c r="X40" s="43">
        <f t="shared" si="17"/>
        <v>6</v>
      </c>
      <c r="Y40" s="43">
        <f t="shared" si="18"/>
        <v>6</v>
      </c>
      <c r="Z40" s="43">
        <f t="shared" si="6"/>
        <v>8.9</v>
      </c>
      <c r="AA40" s="43">
        <f t="shared" si="7"/>
        <v>9.8000000000000007</v>
      </c>
      <c r="AB40" s="23">
        <f t="shared" si="8"/>
        <v>8.9</v>
      </c>
      <c r="AC40" s="44"/>
      <c r="AD40" s="43"/>
    </row>
    <row r="41" spans="1:30">
      <c r="A41" s="15" t="str">
        <f t="shared" si="3"/>
        <v>C27</v>
      </c>
      <c r="B41" s="12">
        <v>27</v>
      </c>
      <c r="C41" s="14">
        <v>7</v>
      </c>
      <c r="D41" s="14">
        <v>6</v>
      </c>
      <c r="E41" s="41"/>
      <c r="G41" s="24">
        <f t="shared" si="21"/>
        <v>0</v>
      </c>
      <c r="H41" s="24">
        <f t="shared" si="21"/>
        <v>0</v>
      </c>
      <c r="I41" s="24">
        <f t="shared" si="21"/>
        <v>0</v>
      </c>
      <c r="J41" s="24">
        <f t="shared" si="21"/>
        <v>0</v>
      </c>
      <c r="K41" s="24">
        <f t="shared" si="21"/>
        <v>0</v>
      </c>
      <c r="L41" s="24">
        <f t="shared" si="21"/>
        <v>1</v>
      </c>
      <c r="M41" s="24">
        <f t="shared" si="21"/>
        <v>1</v>
      </c>
      <c r="N41" s="24">
        <f t="shared" si="21"/>
        <v>0</v>
      </c>
      <c r="O41" s="24">
        <f t="shared" si="21"/>
        <v>0</v>
      </c>
      <c r="P41" s="40"/>
      <c r="Q41" s="24">
        <f t="shared" si="10"/>
        <v>6</v>
      </c>
      <c r="R41" s="24">
        <f t="shared" si="11"/>
        <v>6</v>
      </c>
      <c r="S41" s="24">
        <f t="shared" si="12"/>
        <v>6</v>
      </c>
      <c r="T41" s="24">
        <f t="shared" si="13"/>
        <v>6</v>
      </c>
      <c r="U41" s="24">
        <f t="shared" si="14"/>
        <v>6</v>
      </c>
      <c r="V41" s="24">
        <f t="shared" si="15"/>
        <v>6</v>
      </c>
      <c r="W41" s="24">
        <f t="shared" si="16"/>
        <v>6</v>
      </c>
      <c r="X41" s="24">
        <f t="shared" si="17"/>
        <v>6</v>
      </c>
      <c r="Y41" s="24">
        <f t="shared" si="18"/>
        <v>6</v>
      </c>
      <c r="Z41" s="23">
        <f t="shared" si="6"/>
        <v>7.6</v>
      </c>
      <c r="AA41" s="23">
        <f t="shared" si="7"/>
        <v>6.7</v>
      </c>
      <c r="AB41" s="23">
        <f t="shared" si="8"/>
        <v>6.7</v>
      </c>
      <c r="AD41" s="23"/>
    </row>
    <row r="42" spans="1:30">
      <c r="A42" s="15" t="str">
        <f t="shared" si="3"/>
        <v>C28</v>
      </c>
      <c r="B42" s="12">
        <v>28</v>
      </c>
      <c r="C42" s="14">
        <v>3</v>
      </c>
      <c r="D42" s="14">
        <v>4</v>
      </c>
      <c r="E42" s="41"/>
      <c r="G42" s="23">
        <f t="shared" si="21"/>
        <v>0</v>
      </c>
      <c r="H42" s="23">
        <f t="shared" si="21"/>
        <v>0</v>
      </c>
      <c r="I42" s="23">
        <f t="shared" si="21"/>
        <v>1</v>
      </c>
      <c r="J42" s="23">
        <f t="shared" si="21"/>
        <v>1</v>
      </c>
      <c r="K42" s="23">
        <f t="shared" si="21"/>
        <v>0</v>
      </c>
      <c r="L42" s="23">
        <f t="shared" si="21"/>
        <v>0</v>
      </c>
      <c r="M42" s="23">
        <f t="shared" si="21"/>
        <v>0</v>
      </c>
      <c r="N42" s="23">
        <f t="shared" si="21"/>
        <v>0</v>
      </c>
      <c r="O42" s="23">
        <f t="shared" si="21"/>
        <v>0</v>
      </c>
      <c r="Q42" s="23">
        <f t="shared" si="10"/>
        <v>6</v>
      </c>
      <c r="R42" s="23">
        <f t="shared" si="11"/>
        <v>6</v>
      </c>
      <c r="S42" s="23">
        <f t="shared" si="12"/>
        <v>7</v>
      </c>
      <c r="T42" s="23">
        <f t="shared" si="13"/>
        <v>7</v>
      </c>
      <c r="U42" s="23">
        <f t="shared" si="14"/>
        <v>6</v>
      </c>
      <c r="V42" s="23">
        <f t="shared" si="15"/>
        <v>6</v>
      </c>
      <c r="W42" s="23">
        <f t="shared" si="16"/>
        <v>6</v>
      </c>
      <c r="X42" s="23">
        <f t="shared" si="17"/>
        <v>6</v>
      </c>
      <c r="Y42" s="23">
        <f t="shared" si="18"/>
        <v>6</v>
      </c>
      <c r="Z42" s="23">
        <f t="shared" si="6"/>
        <v>3.4</v>
      </c>
      <c r="AA42" s="23">
        <f t="shared" si="7"/>
        <v>4.3</v>
      </c>
      <c r="AB42" s="23">
        <f t="shared" si="8"/>
        <v>3.4</v>
      </c>
      <c r="AD42" s="23"/>
    </row>
    <row r="43" spans="1:30">
      <c r="A43" s="15" t="str">
        <f t="shared" si="3"/>
        <v>C29</v>
      </c>
      <c r="B43" s="23">
        <v>29</v>
      </c>
      <c r="C43" s="14">
        <v>1</v>
      </c>
      <c r="D43" s="14">
        <v>5</v>
      </c>
      <c r="E43" s="41"/>
      <c r="G43" s="23">
        <f t="shared" si="21"/>
        <v>1</v>
      </c>
      <c r="H43" s="23">
        <f t="shared" si="21"/>
        <v>0</v>
      </c>
      <c r="I43" s="23">
        <f t="shared" si="21"/>
        <v>0</v>
      </c>
      <c r="J43" s="23">
        <f t="shared" si="21"/>
        <v>0</v>
      </c>
      <c r="K43" s="23">
        <f t="shared" si="21"/>
        <v>1</v>
      </c>
      <c r="L43" s="23">
        <f t="shared" si="21"/>
        <v>0</v>
      </c>
      <c r="M43" s="23">
        <f t="shared" si="21"/>
        <v>0</v>
      </c>
      <c r="N43" s="23">
        <f t="shared" si="21"/>
        <v>0</v>
      </c>
      <c r="O43" s="23">
        <f t="shared" si="21"/>
        <v>0</v>
      </c>
      <c r="Q43" s="23">
        <f t="shared" si="10"/>
        <v>7</v>
      </c>
      <c r="R43" s="23">
        <f t="shared" si="11"/>
        <v>6</v>
      </c>
      <c r="S43" s="23">
        <f t="shared" si="12"/>
        <v>7</v>
      </c>
      <c r="T43" s="23">
        <f t="shared" si="13"/>
        <v>7</v>
      </c>
      <c r="U43" s="23">
        <f t="shared" si="14"/>
        <v>7</v>
      </c>
      <c r="V43" s="23">
        <f t="shared" si="15"/>
        <v>6</v>
      </c>
      <c r="W43" s="23">
        <f t="shared" si="16"/>
        <v>6</v>
      </c>
      <c r="X43" s="23">
        <f t="shared" si="17"/>
        <v>6</v>
      </c>
      <c r="Y43" s="23">
        <f t="shared" si="18"/>
        <v>6</v>
      </c>
      <c r="Z43" s="23">
        <f t="shared" si="6"/>
        <v>1.5</v>
      </c>
      <c r="AA43" s="23">
        <f t="shared" si="7"/>
        <v>5.0999999999999996</v>
      </c>
      <c r="AB43" s="23">
        <f t="shared" si="8"/>
        <v>1.5</v>
      </c>
      <c r="AD43" s="23"/>
    </row>
    <row r="44" spans="1:30">
      <c r="A44" s="15" t="str">
        <f t="shared" si="3"/>
        <v>C30</v>
      </c>
      <c r="B44" s="12">
        <v>30</v>
      </c>
      <c r="C44" s="14">
        <v>8</v>
      </c>
      <c r="D44" s="14">
        <v>2</v>
      </c>
      <c r="E44" s="41"/>
      <c r="G44" s="23">
        <f t="shared" si="21"/>
        <v>0</v>
      </c>
      <c r="H44" s="23">
        <f t="shared" si="21"/>
        <v>1</v>
      </c>
      <c r="I44" s="23">
        <f t="shared" si="21"/>
        <v>0</v>
      </c>
      <c r="J44" s="23">
        <f t="shared" si="21"/>
        <v>0</v>
      </c>
      <c r="K44" s="23">
        <f t="shared" si="21"/>
        <v>0</v>
      </c>
      <c r="L44" s="23">
        <f t="shared" si="21"/>
        <v>0</v>
      </c>
      <c r="M44" s="23">
        <f t="shared" si="21"/>
        <v>0</v>
      </c>
      <c r="N44" s="23">
        <f t="shared" si="21"/>
        <v>1</v>
      </c>
      <c r="O44" s="23">
        <f t="shared" si="21"/>
        <v>0</v>
      </c>
      <c r="Q44" s="23">
        <f t="shared" si="10"/>
        <v>7</v>
      </c>
      <c r="R44" s="23">
        <f t="shared" si="11"/>
        <v>7</v>
      </c>
      <c r="S44" s="23">
        <f t="shared" si="12"/>
        <v>7</v>
      </c>
      <c r="T44" s="23">
        <f t="shared" si="13"/>
        <v>7</v>
      </c>
      <c r="U44" s="23">
        <f t="shared" si="14"/>
        <v>7</v>
      </c>
      <c r="V44" s="23">
        <f t="shared" si="15"/>
        <v>6</v>
      </c>
      <c r="W44" s="23">
        <f t="shared" si="16"/>
        <v>6</v>
      </c>
      <c r="X44" s="23">
        <f t="shared" si="17"/>
        <v>7</v>
      </c>
      <c r="Y44" s="23">
        <f t="shared" si="18"/>
        <v>6</v>
      </c>
      <c r="Z44" s="23">
        <f t="shared" si="6"/>
        <v>8.1999999999999993</v>
      </c>
      <c r="AA44" s="23">
        <f t="shared" si="7"/>
        <v>2.8</v>
      </c>
      <c r="AB44" s="23">
        <f t="shared" si="8"/>
        <v>2.8</v>
      </c>
      <c r="AD44" s="23"/>
    </row>
    <row r="45" spans="1:30">
      <c r="A45" s="15" t="str">
        <f t="shared" si="3"/>
        <v>C31</v>
      </c>
      <c r="B45" s="12">
        <v>31</v>
      </c>
      <c r="C45" s="14">
        <v>6</v>
      </c>
      <c r="D45" s="14">
        <v>9</v>
      </c>
      <c r="E45" s="41"/>
      <c r="G45" s="43">
        <f t="shared" ref="G45:O50" si="22">IF($C45=G$13,1,IF($D45=G$13,1,0))</f>
        <v>0</v>
      </c>
      <c r="H45" s="43">
        <f t="shared" si="22"/>
        <v>0</v>
      </c>
      <c r="I45" s="43">
        <f t="shared" si="22"/>
        <v>0</v>
      </c>
      <c r="J45" s="43">
        <f t="shared" si="22"/>
        <v>0</v>
      </c>
      <c r="K45" s="43">
        <f t="shared" si="22"/>
        <v>0</v>
      </c>
      <c r="L45" s="43">
        <f t="shared" si="22"/>
        <v>1</v>
      </c>
      <c r="M45" s="43">
        <f t="shared" si="22"/>
        <v>0</v>
      </c>
      <c r="N45" s="43">
        <f t="shared" si="22"/>
        <v>0</v>
      </c>
      <c r="O45" s="43">
        <f t="shared" si="22"/>
        <v>1</v>
      </c>
      <c r="P45" s="44"/>
      <c r="Q45" s="43">
        <f t="shared" si="10"/>
        <v>7</v>
      </c>
      <c r="R45" s="43">
        <f t="shared" si="11"/>
        <v>7</v>
      </c>
      <c r="S45" s="43">
        <f t="shared" si="12"/>
        <v>7</v>
      </c>
      <c r="T45" s="43">
        <f t="shared" si="13"/>
        <v>7</v>
      </c>
      <c r="U45" s="43">
        <f t="shared" si="14"/>
        <v>7</v>
      </c>
      <c r="V45" s="43">
        <f t="shared" si="15"/>
        <v>7</v>
      </c>
      <c r="W45" s="43">
        <f t="shared" si="16"/>
        <v>6</v>
      </c>
      <c r="X45" s="43">
        <f t="shared" si="17"/>
        <v>7</v>
      </c>
      <c r="Y45" s="43">
        <f t="shared" si="18"/>
        <v>7</v>
      </c>
      <c r="Z45" s="23">
        <f t="shared" si="6"/>
        <v>6.9</v>
      </c>
      <c r="AA45" s="23">
        <f t="shared" si="7"/>
        <v>9.6</v>
      </c>
      <c r="AB45" s="23">
        <f t="shared" si="8"/>
        <v>6.9</v>
      </c>
      <c r="AD45" s="23"/>
    </row>
    <row r="46" spans="1:30">
      <c r="A46" s="15" t="str">
        <f t="shared" si="3"/>
        <v>C32</v>
      </c>
      <c r="B46" s="23">
        <v>32</v>
      </c>
      <c r="C46" s="14">
        <v>4</v>
      </c>
      <c r="D46" s="14">
        <v>7</v>
      </c>
      <c r="E46" s="41"/>
      <c r="G46" s="23">
        <f t="shared" si="22"/>
        <v>0</v>
      </c>
      <c r="H46" s="23">
        <f t="shared" si="22"/>
        <v>0</v>
      </c>
      <c r="I46" s="23">
        <f t="shared" si="22"/>
        <v>0</v>
      </c>
      <c r="J46" s="23">
        <f t="shared" si="22"/>
        <v>1</v>
      </c>
      <c r="K46" s="23">
        <f t="shared" si="22"/>
        <v>0</v>
      </c>
      <c r="L46" s="23">
        <f t="shared" si="22"/>
        <v>0</v>
      </c>
      <c r="M46" s="23">
        <f t="shared" si="22"/>
        <v>1</v>
      </c>
      <c r="N46" s="23">
        <f t="shared" si="22"/>
        <v>0</v>
      </c>
      <c r="O46" s="23">
        <f t="shared" si="22"/>
        <v>0</v>
      </c>
      <c r="Q46" s="23">
        <f t="shared" si="10"/>
        <v>7</v>
      </c>
      <c r="R46" s="23">
        <f t="shared" si="11"/>
        <v>7</v>
      </c>
      <c r="S46" s="23">
        <f t="shared" si="12"/>
        <v>7</v>
      </c>
      <c r="T46" s="23">
        <f t="shared" si="13"/>
        <v>8</v>
      </c>
      <c r="U46" s="23">
        <f t="shared" si="14"/>
        <v>7</v>
      </c>
      <c r="V46" s="23">
        <f t="shared" si="15"/>
        <v>7</v>
      </c>
      <c r="W46" s="23">
        <f t="shared" si="16"/>
        <v>7</v>
      </c>
      <c r="X46" s="23">
        <f t="shared" si="17"/>
        <v>7</v>
      </c>
      <c r="Y46" s="23">
        <f t="shared" si="18"/>
        <v>7</v>
      </c>
      <c r="Z46" s="23">
        <f t="shared" si="6"/>
        <v>4.7</v>
      </c>
      <c r="AA46" s="23">
        <f t="shared" si="7"/>
        <v>7.4</v>
      </c>
      <c r="AB46" s="23">
        <f t="shared" si="8"/>
        <v>4.7</v>
      </c>
      <c r="AD46" s="23"/>
    </row>
    <row r="47" spans="1:30">
      <c r="A47" s="15" t="str">
        <f t="shared" si="3"/>
        <v>C33</v>
      </c>
      <c r="B47" s="12">
        <v>33</v>
      </c>
      <c r="C47" s="14">
        <v>2</v>
      </c>
      <c r="D47" s="14">
        <v>5</v>
      </c>
      <c r="E47" s="41"/>
      <c r="G47" s="43">
        <f t="shared" si="22"/>
        <v>0</v>
      </c>
      <c r="H47" s="43">
        <f t="shared" si="22"/>
        <v>1</v>
      </c>
      <c r="I47" s="43">
        <f t="shared" si="22"/>
        <v>0</v>
      </c>
      <c r="J47" s="43">
        <f t="shared" si="22"/>
        <v>0</v>
      </c>
      <c r="K47" s="43">
        <f t="shared" si="22"/>
        <v>1</v>
      </c>
      <c r="L47" s="43">
        <f t="shared" si="22"/>
        <v>0</v>
      </c>
      <c r="M47" s="43">
        <f t="shared" si="22"/>
        <v>0</v>
      </c>
      <c r="N47" s="43">
        <f t="shared" si="22"/>
        <v>0</v>
      </c>
      <c r="O47" s="43">
        <f t="shared" si="22"/>
        <v>0</v>
      </c>
      <c r="P47" s="44"/>
      <c r="Q47" s="43">
        <f t="shared" si="10"/>
        <v>7</v>
      </c>
      <c r="R47" s="43">
        <f t="shared" si="11"/>
        <v>8</v>
      </c>
      <c r="S47" s="43">
        <f t="shared" si="12"/>
        <v>7</v>
      </c>
      <c r="T47" s="43">
        <f t="shared" si="13"/>
        <v>8</v>
      </c>
      <c r="U47" s="43">
        <f t="shared" si="14"/>
        <v>8</v>
      </c>
      <c r="V47" s="43">
        <f t="shared" si="15"/>
        <v>7</v>
      </c>
      <c r="W47" s="43">
        <f t="shared" si="16"/>
        <v>7</v>
      </c>
      <c r="X47" s="43">
        <f t="shared" si="17"/>
        <v>7</v>
      </c>
      <c r="Y47" s="43">
        <f t="shared" si="18"/>
        <v>7</v>
      </c>
      <c r="Z47" s="23">
        <f t="shared" si="6"/>
        <v>2.5</v>
      </c>
      <c r="AA47" s="23">
        <f t="shared" si="7"/>
        <v>5.2</v>
      </c>
      <c r="AB47" s="23">
        <f t="shared" si="8"/>
        <v>2.5</v>
      </c>
      <c r="AD47" s="23"/>
    </row>
    <row r="48" spans="1:30">
      <c r="A48" s="15" t="str">
        <f t="shared" si="3"/>
        <v>C34</v>
      </c>
      <c r="B48" s="12">
        <v>34</v>
      </c>
      <c r="C48" s="14">
        <v>6</v>
      </c>
      <c r="D48" s="14">
        <v>8</v>
      </c>
      <c r="E48" s="41"/>
      <c r="G48" s="43">
        <f t="shared" si="22"/>
        <v>0</v>
      </c>
      <c r="H48" s="43">
        <f t="shared" si="22"/>
        <v>0</v>
      </c>
      <c r="I48" s="43">
        <f t="shared" si="22"/>
        <v>0</v>
      </c>
      <c r="J48" s="43">
        <f t="shared" si="22"/>
        <v>0</v>
      </c>
      <c r="K48" s="43">
        <f t="shared" si="22"/>
        <v>0</v>
      </c>
      <c r="L48" s="43">
        <f t="shared" si="22"/>
        <v>1</v>
      </c>
      <c r="M48" s="43">
        <f t="shared" si="22"/>
        <v>0</v>
      </c>
      <c r="N48" s="43">
        <f t="shared" si="22"/>
        <v>1</v>
      </c>
      <c r="O48" s="43">
        <f t="shared" si="22"/>
        <v>0</v>
      </c>
      <c r="P48" s="44"/>
      <c r="Q48" s="43">
        <f t="shared" si="10"/>
        <v>7</v>
      </c>
      <c r="R48" s="43">
        <f t="shared" si="11"/>
        <v>8</v>
      </c>
      <c r="S48" s="43">
        <f t="shared" si="12"/>
        <v>7</v>
      </c>
      <c r="T48" s="43">
        <f t="shared" si="13"/>
        <v>8</v>
      </c>
      <c r="U48" s="43">
        <f t="shared" si="14"/>
        <v>8</v>
      </c>
      <c r="V48" s="43">
        <f t="shared" si="15"/>
        <v>8</v>
      </c>
      <c r="W48" s="43">
        <f t="shared" si="16"/>
        <v>7</v>
      </c>
      <c r="X48" s="43">
        <f t="shared" si="17"/>
        <v>8</v>
      </c>
      <c r="Y48" s="43">
        <f t="shared" si="18"/>
        <v>7</v>
      </c>
      <c r="Z48" s="23">
        <f t="shared" si="6"/>
        <v>6.8</v>
      </c>
      <c r="AA48" s="23">
        <f t="shared" si="7"/>
        <v>8.6</v>
      </c>
      <c r="AB48" s="23">
        <f t="shared" si="8"/>
        <v>6.8</v>
      </c>
      <c r="AD48" s="23"/>
    </row>
    <row r="49" spans="1:30">
      <c r="A49" s="15" t="str">
        <f t="shared" si="3"/>
        <v>C35</v>
      </c>
      <c r="B49" s="23">
        <v>35</v>
      </c>
      <c r="C49" s="14">
        <v>3</v>
      </c>
      <c r="D49" s="14">
        <v>7</v>
      </c>
      <c r="E49" s="41"/>
      <c r="G49" s="23">
        <f t="shared" si="22"/>
        <v>0</v>
      </c>
      <c r="H49" s="23">
        <f t="shared" si="22"/>
        <v>0</v>
      </c>
      <c r="I49" s="23">
        <f t="shared" si="22"/>
        <v>1</v>
      </c>
      <c r="J49" s="23">
        <f t="shared" si="22"/>
        <v>0</v>
      </c>
      <c r="K49" s="23">
        <f t="shared" si="22"/>
        <v>0</v>
      </c>
      <c r="L49" s="23">
        <f t="shared" si="22"/>
        <v>0</v>
      </c>
      <c r="M49" s="23">
        <f t="shared" si="22"/>
        <v>1</v>
      </c>
      <c r="N49" s="23">
        <f t="shared" si="22"/>
        <v>0</v>
      </c>
      <c r="O49" s="23">
        <f t="shared" si="22"/>
        <v>0</v>
      </c>
      <c r="Q49" s="23">
        <f t="shared" si="10"/>
        <v>7</v>
      </c>
      <c r="R49" s="23">
        <f t="shared" si="11"/>
        <v>8</v>
      </c>
      <c r="S49" s="23">
        <f t="shared" si="12"/>
        <v>8</v>
      </c>
      <c r="T49" s="23">
        <f t="shared" si="13"/>
        <v>8</v>
      </c>
      <c r="U49" s="23">
        <f t="shared" si="14"/>
        <v>8</v>
      </c>
      <c r="V49" s="23">
        <f t="shared" si="15"/>
        <v>8</v>
      </c>
      <c r="W49" s="23">
        <f t="shared" si="16"/>
        <v>8</v>
      </c>
      <c r="X49" s="23">
        <f t="shared" si="17"/>
        <v>8</v>
      </c>
      <c r="Y49" s="23">
        <f t="shared" si="18"/>
        <v>7</v>
      </c>
      <c r="Z49" s="23">
        <f t="shared" si="6"/>
        <v>3.7</v>
      </c>
      <c r="AA49" s="23">
        <f t="shared" si="7"/>
        <v>7.3</v>
      </c>
      <c r="AB49" s="43">
        <f t="shared" si="8"/>
        <v>3.7</v>
      </c>
      <c r="AD49" s="23"/>
    </row>
    <row r="50" spans="1:30">
      <c r="A50" s="15" t="str">
        <f t="shared" si="3"/>
        <v>C36</v>
      </c>
      <c r="B50" s="23">
        <v>36</v>
      </c>
      <c r="C50" s="14">
        <v>1</v>
      </c>
      <c r="D50" s="14">
        <v>9</v>
      </c>
      <c r="E50" s="41"/>
      <c r="G50" s="23">
        <f t="shared" si="22"/>
        <v>1</v>
      </c>
      <c r="H50" s="23">
        <f t="shared" si="22"/>
        <v>0</v>
      </c>
      <c r="I50" s="23">
        <f t="shared" si="22"/>
        <v>0</v>
      </c>
      <c r="J50" s="23">
        <f t="shared" si="22"/>
        <v>0</v>
      </c>
      <c r="K50" s="23">
        <f t="shared" si="22"/>
        <v>0</v>
      </c>
      <c r="L50" s="23">
        <f t="shared" si="22"/>
        <v>0</v>
      </c>
      <c r="M50" s="23">
        <f t="shared" si="22"/>
        <v>0</v>
      </c>
      <c r="N50" s="23">
        <f t="shared" si="22"/>
        <v>0</v>
      </c>
      <c r="O50" s="23">
        <f t="shared" si="22"/>
        <v>1</v>
      </c>
      <c r="Q50" s="23">
        <f t="shared" si="10"/>
        <v>8</v>
      </c>
      <c r="R50" s="23">
        <f t="shared" si="11"/>
        <v>8</v>
      </c>
      <c r="S50" s="23">
        <f t="shared" si="12"/>
        <v>8</v>
      </c>
      <c r="T50" s="23">
        <f t="shared" si="13"/>
        <v>8</v>
      </c>
      <c r="U50" s="23">
        <f t="shared" si="14"/>
        <v>8</v>
      </c>
      <c r="V50" s="23">
        <f t="shared" si="15"/>
        <v>8</v>
      </c>
      <c r="W50" s="23">
        <f t="shared" si="16"/>
        <v>8</v>
      </c>
      <c r="X50" s="23">
        <f t="shared" si="17"/>
        <v>8</v>
      </c>
      <c r="Y50" s="23">
        <f t="shared" si="18"/>
        <v>8</v>
      </c>
      <c r="Z50" s="23">
        <f t="shared" si="6"/>
        <v>1.9</v>
      </c>
      <c r="AA50" s="23">
        <f t="shared" si="7"/>
        <v>9.1</v>
      </c>
      <c r="AB50" s="23">
        <f t="shared" si="8"/>
        <v>1.9</v>
      </c>
      <c r="AD50" s="23"/>
    </row>
    <row r="51" spans="1:30">
      <c r="A51" s="15">
        <f t="shared" ref="A51:A79" si="23">IF(B51=0,C51,LEFT(A50,1)&amp;TEXT(B51,0))</f>
        <v>0</v>
      </c>
      <c r="E51" s="15"/>
      <c r="G51" s="23">
        <f>SUM(G15:G50)</f>
        <v>8</v>
      </c>
      <c r="H51" s="23">
        <f t="shared" ref="H51:O51" si="24">SUM(H15:H50)</f>
        <v>8</v>
      </c>
      <c r="I51" s="23">
        <f t="shared" si="24"/>
        <v>8</v>
      </c>
      <c r="J51" s="23">
        <f t="shared" si="24"/>
        <v>8</v>
      </c>
      <c r="K51" s="23">
        <f t="shared" si="24"/>
        <v>8</v>
      </c>
      <c r="L51" s="23">
        <f t="shared" si="24"/>
        <v>8</v>
      </c>
      <c r="M51" s="23">
        <f t="shared" si="24"/>
        <v>8</v>
      </c>
      <c r="N51" s="23">
        <f t="shared" si="24"/>
        <v>8</v>
      </c>
      <c r="O51" s="23">
        <f t="shared" si="24"/>
        <v>8</v>
      </c>
      <c r="Q51" s="23"/>
      <c r="R51" s="23"/>
      <c r="S51" s="23"/>
      <c r="T51" s="23"/>
      <c r="U51" s="23"/>
      <c r="V51" s="23"/>
      <c r="W51" s="23"/>
      <c r="X51" s="23"/>
      <c r="Y51" s="23"/>
      <c r="AD51" s="23"/>
    </row>
    <row r="52" spans="1:30">
      <c r="A52" s="15" t="str">
        <f t="shared" si="23"/>
        <v>A</v>
      </c>
      <c r="C52" s="45" t="s">
        <v>13</v>
      </c>
      <c r="D52" s="45"/>
      <c r="E52" s="15"/>
    </row>
    <row r="53" spans="1:30">
      <c r="A53" s="15" t="str">
        <f t="shared" si="23"/>
        <v>A1</v>
      </c>
      <c r="B53" s="12">
        <v>1</v>
      </c>
      <c r="C53" s="12">
        <v>4</v>
      </c>
      <c r="D53" s="12">
        <v>6</v>
      </c>
      <c r="E53" s="15"/>
      <c r="G53" s="43">
        <f t="shared" ref="G53:O68" si="25">IF($C53=G$13,1,IF($D53=G$13,1,0))</f>
        <v>0</v>
      </c>
      <c r="H53" s="43">
        <f t="shared" si="25"/>
        <v>0</v>
      </c>
      <c r="I53" s="43">
        <f t="shared" si="25"/>
        <v>0</v>
      </c>
      <c r="J53" s="43">
        <f t="shared" si="25"/>
        <v>1</v>
      </c>
      <c r="K53" s="43">
        <f t="shared" si="25"/>
        <v>0</v>
      </c>
      <c r="L53" s="43">
        <f t="shared" si="25"/>
        <v>1</v>
      </c>
      <c r="M53" s="43">
        <f t="shared" si="25"/>
        <v>0</v>
      </c>
      <c r="N53" s="43">
        <f t="shared" si="25"/>
        <v>0</v>
      </c>
      <c r="O53" s="43">
        <f t="shared" si="25"/>
        <v>0</v>
      </c>
      <c r="P53" s="44"/>
      <c r="Q53" s="43">
        <f t="shared" ref="Q53" si="26">G53</f>
        <v>0</v>
      </c>
      <c r="R53" s="43">
        <f t="shared" ref="R53" si="27">H53</f>
        <v>0</v>
      </c>
      <c r="S53" s="43">
        <f t="shared" ref="S53" si="28">I53</f>
        <v>0</v>
      </c>
      <c r="T53" s="43">
        <f t="shared" ref="T53" si="29">J53</f>
        <v>1</v>
      </c>
      <c r="U53" s="43">
        <f t="shared" ref="U53" si="30">K53</f>
        <v>0</v>
      </c>
      <c r="V53" s="43">
        <f t="shared" ref="V53" si="31">L53</f>
        <v>1</v>
      </c>
      <c r="W53" s="43">
        <f t="shared" ref="W53" si="32">M53</f>
        <v>0</v>
      </c>
      <c r="X53" s="43">
        <f t="shared" ref="X53" si="33">N53</f>
        <v>0</v>
      </c>
      <c r="Y53" s="43">
        <f t="shared" ref="Y53" si="34">O53</f>
        <v>0</v>
      </c>
    </row>
    <row r="54" spans="1:30">
      <c r="A54" s="15" t="str">
        <f t="shared" si="23"/>
        <v>A2</v>
      </c>
      <c r="B54" s="12">
        <v>2</v>
      </c>
      <c r="C54" s="12">
        <v>9</v>
      </c>
      <c r="D54" s="12">
        <v>3</v>
      </c>
      <c r="E54" s="15"/>
      <c r="G54" s="25">
        <f t="shared" si="25"/>
        <v>0</v>
      </c>
      <c r="H54" s="25">
        <f t="shared" si="25"/>
        <v>0</v>
      </c>
      <c r="I54" s="25">
        <f t="shared" si="25"/>
        <v>1</v>
      </c>
      <c r="J54" s="25">
        <f t="shared" si="25"/>
        <v>0</v>
      </c>
      <c r="K54" s="25">
        <f t="shared" si="25"/>
        <v>0</v>
      </c>
      <c r="L54" s="25">
        <f t="shared" si="25"/>
        <v>0</v>
      </c>
      <c r="M54" s="25">
        <f t="shared" si="25"/>
        <v>0</v>
      </c>
      <c r="N54" s="25">
        <f t="shared" si="25"/>
        <v>0</v>
      </c>
      <c r="O54" s="25">
        <f t="shared" si="25"/>
        <v>1</v>
      </c>
      <c r="Q54" s="25">
        <f t="shared" ref="Q54:Q88" si="35">G54+Q53</f>
        <v>0</v>
      </c>
      <c r="R54" s="25">
        <f t="shared" ref="R54:R88" si="36">H54+R53</f>
        <v>0</v>
      </c>
      <c r="S54" s="25">
        <f t="shared" ref="S54:S88" si="37">I54+S53</f>
        <v>1</v>
      </c>
      <c r="T54" s="25">
        <f t="shared" ref="T54:T88" si="38">J54+T53</f>
        <v>1</v>
      </c>
      <c r="U54" s="25">
        <f t="shared" ref="U54:U88" si="39">K54+U53</f>
        <v>0</v>
      </c>
      <c r="V54" s="25">
        <f t="shared" ref="V54:V88" si="40">L54+V53</f>
        <v>1</v>
      </c>
      <c r="W54" s="25">
        <f t="shared" ref="W54:W88" si="41">M54+W53</f>
        <v>0</v>
      </c>
      <c r="X54" s="25">
        <f t="shared" ref="X54:X88" si="42">N54+X53</f>
        <v>0</v>
      </c>
      <c r="Y54" s="25">
        <f t="shared" ref="Y54:Y88" si="43">O54+Y53</f>
        <v>1</v>
      </c>
    </row>
    <row r="55" spans="1:30">
      <c r="A55" s="15" t="str">
        <f t="shared" si="23"/>
        <v>A3</v>
      </c>
      <c r="B55" s="12">
        <v>3</v>
      </c>
      <c r="C55" s="12">
        <v>2</v>
      </c>
      <c r="D55" s="12">
        <v>1</v>
      </c>
      <c r="E55" s="15"/>
      <c r="G55" s="25">
        <f t="shared" si="25"/>
        <v>1</v>
      </c>
      <c r="H55" s="25">
        <f t="shared" si="25"/>
        <v>1</v>
      </c>
      <c r="I55" s="25">
        <f t="shared" si="25"/>
        <v>0</v>
      </c>
      <c r="J55" s="25">
        <f t="shared" si="25"/>
        <v>0</v>
      </c>
      <c r="K55" s="25">
        <f t="shared" si="25"/>
        <v>0</v>
      </c>
      <c r="L55" s="25">
        <f t="shared" si="25"/>
        <v>0</v>
      </c>
      <c r="M55" s="25">
        <f t="shared" si="25"/>
        <v>0</v>
      </c>
      <c r="N55" s="25">
        <f t="shared" si="25"/>
        <v>0</v>
      </c>
      <c r="O55" s="25">
        <f t="shared" si="25"/>
        <v>0</v>
      </c>
      <c r="Q55" s="25">
        <f t="shared" si="35"/>
        <v>1</v>
      </c>
      <c r="R55" s="25">
        <f t="shared" si="36"/>
        <v>1</v>
      </c>
      <c r="S55" s="25">
        <f t="shared" si="37"/>
        <v>1</v>
      </c>
      <c r="T55" s="25">
        <f t="shared" si="38"/>
        <v>1</v>
      </c>
      <c r="U55" s="25">
        <f t="shared" si="39"/>
        <v>0</v>
      </c>
      <c r="V55" s="25">
        <f t="shared" si="40"/>
        <v>1</v>
      </c>
      <c r="W55" s="25">
        <f t="shared" si="41"/>
        <v>0</v>
      </c>
      <c r="X55" s="25">
        <f t="shared" si="42"/>
        <v>0</v>
      </c>
      <c r="Y55" s="25">
        <f t="shared" si="43"/>
        <v>1</v>
      </c>
    </row>
    <row r="56" spans="1:30">
      <c r="A56" s="15" t="str">
        <f t="shared" si="23"/>
        <v>A4</v>
      </c>
      <c r="B56" s="12">
        <v>4</v>
      </c>
      <c r="C56" s="12">
        <v>8</v>
      </c>
      <c r="D56" s="12">
        <v>7</v>
      </c>
      <c r="E56" s="15"/>
      <c r="G56" s="25">
        <f t="shared" si="25"/>
        <v>0</v>
      </c>
      <c r="H56" s="25">
        <f t="shared" si="25"/>
        <v>0</v>
      </c>
      <c r="I56" s="25">
        <f t="shared" si="25"/>
        <v>0</v>
      </c>
      <c r="J56" s="25">
        <f t="shared" si="25"/>
        <v>0</v>
      </c>
      <c r="K56" s="25">
        <f t="shared" si="25"/>
        <v>0</v>
      </c>
      <c r="L56" s="25">
        <f t="shared" si="25"/>
        <v>0</v>
      </c>
      <c r="M56" s="25">
        <f t="shared" si="25"/>
        <v>1</v>
      </c>
      <c r="N56" s="25">
        <f t="shared" si="25"/>
        <v>1</v>
      </c>
      <c r="O56" s="25">
        <f t="shared" si="25"/>
        <v>0</v>
      </c>
      <c r="Q56" s="25">
        <f t="shared" si="35"/>
        <v>1</v>
      </c>
      <c r="R56" s="25">
        <f t="shared" si="36"/>
        <v>1</v>
      </c>
      <c r="S56" s="25">
        <f t="shared" si="37"/>
        <v>1</v>
      </c>
      <c r="T56" s="25">
        <f t="shared" si="38"/>
        <v>1</v>
      </c>
      <c r="U56" s="25">
        <f t="shared" si="39"/>
        <v>0</v>
      </c>
      <c r="V56" s="25">
        <f t="shared" si="40"/>
        <v>1</v>
      </c>
      <c r="W56" s="25">
        <f t="shared" si="41"/>
        <v>1</v>
      </c>
      <c r="X56" s="25">
        <f t="shared" si="42"/>
        <v>1</v>
      </c>
      <c r="Y56" s="25">
        <f t="shared" si="43"/>
        <v>1</v>
      </c>
    </row>
    <row r="57" spans="1:30">
      <c r="A57" s="15" t="str">
        <f t="shared" si="23"/>
        <v>A5</v>
      </c>
      <c r="B57" s="12">
        <v>5</v>
      </c>
      <c r="C57" s="12">
        <v>6</v>
      </c>
      <c r="D57" s="12">
        <v>9</v>
      </c>
      <c r="E57" s="15"/>
      <c r="G57" s="43">
        <f t="shared" si="25"/>
        <v>0</v>
      </c>
      <c r="H57" s="43">
        <f t="shared" si="25"/>
        <v>0</v>
      </c>
      <c r="I57" s="43">
        <f t="shared" si="25"/>
        <v>0</v>
      </c>
      <c r="J57" s="43">
        <f t="shared" si="25"/>
        <v>0</v>
      </c>
      <c r="K57" s="43">
        <f t="shared" si="25"/>
        <v>0</v>
      </c>
      <c r="L57" s="43">
        <f t="shared" si="25"/>
        <v>1</v>
      </c>
      <c r="M57" s="43">
        <f t="shared" si="25"/>
        <v>0</v>
      </c>
      <c r="N57" s="43">
        <f t="shared" si="25"/>
        <v>0</v>
      </c>
      <c r="O57" s="43">
        <f t="shared" si="25"/>
        <v>1</v>
      </c>
      <c r="P57" s="44"/>
      <c r="Q57" s="43">
        <f t="shared" si="35"/>
        <v>1</v>
      </c>
      <c r="R57" s="43">
        <f t="shared" si="36"/>
        <v>1</v>
      </c>
      <c r="S57" s="43">
        <f t="shared" si="37"/>
        <v>1</v>
      </c>
      <c r="T57" s="43">
        <f t="shared" si="38"/>
        <v>1</v>
      </c>
      <c r="U57" s="43">
        <f t="shared" si="39"/>
        <v>0</v>
      </c>
      <c r="V57" s="43">
        <f t="shared" si="40"/>
        <v>2</v>
      </c>
      <c r="W57" s="43">
        <f t="shared" si="41"/>
        <v>1</v>
      </c>
      <c r="X57" s="43">
        <f t="shared" si="42"/>
        <v>1</v>
      </c>
      <c r="Y57" s="43">
        <f t="shared" si="43"/>
        <v>2</v>
      </c>
    </row>
    <row r="58" spans="1:30">
      <c r="A58" s="15" t="str">
        <f t="shared" si="23"/>
        <v>A6</v>
      </c>
      <c r="B58" s="12">
        <v>6</v>
      </c>
      <c r="C58" s="12">
        <v>3</v>
      </c>
      <c r="D58" s="12">
        <v>2</v>
      </c>
      <c r="E58" s="15"/>
      <c r="G58" s="43">
        <f t="shared" si="25"/>
        <v>0</v>
      </c>
      <c r="H58" s="43">
        <f t="shared" si="25"/>
        <v>1</v>
      </c>
      <c r="I58" s="43">
        <f t="shared" si="25"/>
        <v>1</v>
      </c>
      <c r="J58" s="43">
        <f t="shared" si="25"/>
        <v>0</v>
      </c>
      <c r="K58" s="43">
        <f t="shared" si="25"/>
        <v>0</v>
      </c>
      <c r="L58" s="43">
        <f t="shared" si="25"/>
        <v>0</v>
      </c>
      <c r="M58" s="43">
        <f t="shared" si="25"/>
        <v>0</v>
      </c>
      <c r="N58" s="43">
        <f t="shared" si="25"/>
        <v>0</v>
      </c>
      <c r="O58" s="43">
        <f t="shared" si="25"/>
        <v>0</v>
      </c>
      <c r="P58" s="44"/>
      <c r="Q58" s="43">
        <f t="shared" si="35"/>
        <v>1</v>
      </c>
      <c r="R58" s="43">
        <f t="shared" si="36"/>
        <v>2</v>
      </c>
      <c r="S58" s="43">
        <f t="shared" si="37"/>
        <v>2</v>
      </c>
      <c r="T58" s="43">
        <f t="shared" si="38"/>
        <v>1</v>
      </c>
      <c r="U58" s="43">
        <f t="shared" si="39"/>
        <v>0</v>
      </c>
      <c r="V58" s="43">
        <f t="shared" si="40"/>
        <v>2</v>
      </c>
      <c r="W58" s="43">
        <f t="shared" si="41"/>
        <v>1</v>
      </c>
      <c r="X58" s="43">
        <f t="shared" si="42"/>
        <v>1</v>
      </c>
      <c r="Y58" s="43">
        <f t="shared" si="43"/>
        <v>2</v>
      </c>
    </row>
    <row r="59" spans="1:30">
      <c r="A59" s="15" t="str">
        <f t="shared" si="23"/>
        <v>A7</v>
      </c>
      <c r="B59" s="12">
        <v>7</v>
      </c>
      <c r="C59" s="12">
        <v>7</v>
      </c>
      <c r="D59" s="12">
        <v>5</v>
      </c>
      <c r="E59" s="15"/>
      <c r="G59" s="43">
        <f t="shared" si="25"/>
        <v>0</v>
      </c>
      <c r="H59" s="43">
        <f t="shared" si="25"/>
        <v>0</v>
      </c>
      <c r="I59" s="43">
        <f t="shared" si="25"/>
        <v>0</v>
      </c>
      <c r="J59" s="43">
        <f t="shared" si="25"/>
        <v>0</v>
      </c>
      <c r="K59" s="43">
        <f t="shared" si="25"/>
        <v>1</v>
      </c>
      <c r="L59" s="43">
        <f t="shared" si="25"/>
        <v>0</v>
      </c>
      <c r="M59" s="43">
        <f t="shared" si="25"/>
        <v>1</v>
      </c>
      <c r="N59" s="43">
        <f t="shared" si="25"/>
        <v>0</v>
      </c>
      <c r="O59" s="43">
        <f t="shared" si="25"/>
        <v>0</v>
      </c>
      <c r="P59" s="44"/>
      <c r="Q59" s="43">
        <f t="shared" si="35"/>
        <v>1</v>
      </c>
      <c r="R59" s="43">
        <f t="shared" si="36"/>
        <v>2</v>
      </c>
      <c r="S59" s="43">
        <f t="shared" si="37"/>
        <v>2</v>
      </c>
      <c r="T59" s="43">
        <f t="shared" si="38"/>
        <v>1</v>
      </c>
      <c r="U59" s="43">
        <f t="shared" si="39"/>
        <v>1</v>
      </c>
      <c r="V59" s="43">
        <f t="shared" si="40"/>
        <v>2</v>
      </c>
      <c r="W59" s="43">
        <f t="shared" si="41"/>
        <v>2</v>
      </c>
      <c r="X59" s="43">
        <f t="shared" si="42"/>
        <v>1</v>
      </c>
      <c r="Y59" s="43">
        <f t="shared" si="43"/>
        <v>2</v>
      </c>
    </row>
    <row r="60" spans="1:30">
      <c r="A60" s="15" t="str">
        <f t="shared" si="23"/>
        <v>A8</v>
      </c>
      <c r="B60" s="12">
        <v>8</v>
      </c>
      <c r="C60" s="12">
        <v>1</v>
      </c>
      <c r="D60" s="12">
        <v>8</v>
      </c>
      <c r="E60" s="15"/>
      <c r="G60" s="25">
        <f t="shared" si="25"/>
        <v>1</v>
      </c>
      <c r="H60" s="25">
        <f t="shared" si="25"/>
        <v>0</v>
      </c>
      <c r="I60" s="25">
        <f t="shared" si="25"/>
        <v>0</v>
      </c>
      <c r="J60" s="25">
        <f t="shared" si="25"/>
        <v>0</v>
      </c>
      <c r="K60" s="25">
        <f t="shared" si="25"/>
        <v>0</v>
      </c>
      <c r="L60" s="25">
        <f t="shared" si="25"/>
        <v>0</v>
      </c>
      <c r="M60" s="25">
        <f t="shared" si="25"/>
        <v>0</v>
      </c>
      <c r="N60" s="25">
        <f t="shared" si="25"/>
        <v>1</v>
      </c>
      <c r="O60" s="25">
        <f t="shared" si="25"/>
        <v>0</v>
      </c>
      <c r="Q60" s="25">
        <f t="shared" si="35"/>
        <v>2</v>
      </c>
      <c r="R60" s="25">
        <f t="shared" si="36"/>
        <v>2</v>
      </c>
      <c r="S60" s="25">
        <f t="shared" si="37"/>
        <v>2</v>
      </c>
      <c r="T60" s="25">
        <f t="shared" si="38"/>
        <v>1</v>
      </c>
      <c r="U60" s="25">
        <f t="shared" si="39"/>
        <v>1</v>
      </c>
      <c r="V60" s="25">
        <f t="shared" si="40"/>
        <v>2</v>
      </c>
      <c r="W60" s="25">
        <f t="shared" si="41"/>
        <v>2</v>
      </c>
      <c r="X60" s="25">
        <f t="shared" si="42"/>
        <v>2</v>
      </c>
      <c r="Y60" s="25">
        <f t="shared" si="43"/>
        <v>2</v>
      </c>
    </row>
    <row r="61" spans="1:30">
      <c r="A61" s="15" t="str">
        <f t="shared" si="23"/>
        <v>A9</v>
      </c>
      <c r="B61" s="12">
        <v>9</v>
      </c>
      <c r="C61" s="12">
        <v>6</v>
      </c>
      <c r="D61" s="12">
        <v>3</v>
      </c>
      <c r="E61" s="15"/>
      <c r="G61" s="26">
        <f t="shared" si="25"/>
        <v>0</v>
      </c>
      <c r="H61" s="26">
        <f t="shared" si="25"/>
        <v>0</v>
      </c>
      <c r="I61" s="26">
        <f t="shared" si="25"/>
        <v>1</v>
      </c>
      <c r="J61" s="26">
        <f t="shared" si="25"/>
        <v>0</v>
      </c>
      <c r="K61" s="26">
        <f t="shared" si="25"/>
        <v>0</v>
      </c>
      <c r="L61" s="26">
        <f t="shared" si="25"/>
        <v>1</v>
      </c>
      <c r="M61" s="26">
        <f t="shared" si="25"/>
        <v>0</v>
      </c>
      <c r="N61" s="26">
        <f t="shared" si="25"/>
        <v>0</v>
      </c>
      <c r="O61" s="26">
        <f t="shared" si="25"/>
        <v>0</v>
      </c>
      <c r="P61" s="40"/>
      <c r="Q61" s="26">
        <f t="shared" si="35"/>
        <v>2</v>
      </c>
      <c r="R61" s="26">
        <f t="shared" si="36"/>
        <v>2</v>
      </c>
      <c r="S61" s="26">
        <f t="shared" si="37"/>
        <v>3</v>
      </c>
      <c r="T61" s="26">
        <f t="shared" si="38"/>
        <v>1</v>
      </c>
      <c r="U61" s="26">
        <f t="shared" si="39"/>
        <v>1</v>
      </c>
      <c r="V61" s="26">
        <f t="shared" si="40"/>
        <v>3</v>
      </c>
      <c r="W61" s="26">
        <f t="shared" si="41"/>
        <v>2</v>
      </c>
      <c r="X61" s="26">
        <f t="shared" si="42"/>
        <v>2</v>
      </c>
      <c r="Y61" s="26">
        <f t="shared" si="43"/>
        <v>2</v>
      </c>
    </row>
    <row r="62" spans="1:30">
      <c r="A62" s="15" t="str">
        <f t="shared" si="23"/>
        <v>A10</v>
      </c>
      <c r="B62" s="12">
        <v>10</v>
      </c>
      <c r="C62" s="12">
        <v>9</v>
      </c>
      <c r="D62" s="12">
        <v>7</v>
      </c>
      <c r="E62" s="15"/>
      <c r="G62" s="43">
        <f t="shared" si="25"/>
        <v>0</v>
      </c>
      <c r="H62" s="43">
        <f t="shared" si="25"/>
        <v>0</v>
      </c>
      <c r="I62" s="43">
        <f t="shared" si="25"/>
        <v>0</v>
      </c>
      <c r="J62" s="43">
        <f t="shared" si="25"/>
        <v>0</v>
      </c>
      <c r="K62" s="43">
        <f t="shared" si="25"/>
        <v>0</v>
      </c>
      <c r="L62" s="43">
        <f t="shared" si="25"/>
        <v>0</v>
      </c>
      <c r="M62" s="43">
        <f t="shared" si="25"/>
        <v>1</v>
      </c>
      <c r="N62" s="43">
        <f t="shared" si="25"/>
        <v>0</v>
      </c>
      <c r="O62" s="43">
        <f t="shared" si="25"/>
        <v>1</v>
      </c>
      <c r="P62" s="44"/>
      <c r="Q62" s="43">
        <f t="shared" si="35"/>
        <v>2</v>
      </c>
      <c r="R62" s="43">
        <f t="shared" si="36"/>
        <v>2</v>
      </c>
      <c r="S62" s="43">
        <f t="shared" si="37"/>
        <v>3</v>
      </c>
      <c r="T62" s="43">
        <f t="shared" si="38"/>
        <v>1</v>
      </c>
      <c r="U62" s="43">
        <f t="shared" si="39"/>
        <v>1</v>
      </c>
      <c r="V62" s="43">
        <f t="shared" si="40"/>
        <v>3</v>
      </c>
      <c r="W62" s="43">
        <f t="shared" si="41"/>
        <v>3</v>
      </c>
      <c r="X62" s="43">
        <f t="shared" si="42"/>
        <v>2</v>
      </c>
      <c r="Y62" s="43">
        <f t="shared" si="43"/>
        <v>3</v>
      </c>
    </row>
    <row r="63" spans="1:30">
      <c r="A63" s="15" t="str">
        <f t="shared" si="23"/>
        <v>A11</v>
      </c>
      <c r="B63" s="12">
        <v>11</v>
      </c>
      <c r="C63" s="12">
        <v>4</v>
      </c>
      <c r="D63" s="12">
        <v>1</v>
      </c>
      <c r="E63" s="15"/>
      <c r="G63" s="43">
        <f t="shared" si="25"/>
        <v>1</v>
      </c>
      <c r="H63" s="43">
        <f t="shared" si="25"/>
        <v>0</v>
      </c>
      <c r="I63" s="43">
        <f t="shared" si="25"/>
        <v>0</v>
      </c>
      <c r="J63" s="43">
        <f t="shared" si="25"/>
        <v>1</v>
      </c>
      <c r="K63" s="43">
        <f t="shared" si="25"/>
        <v>0</v>
      </c>
      <c r="L63" s="43">
        <f t="shared" si="25"/>
        <v>0</v>
      </c>
      <c r="M63" s="43">
        <f t="shared" si="25"/>
        <v>0</v>
      </c>
      <c r="N63" s="43">
        <f t="shared" si="25"/>
        <v>0</v>
      </c>
      <c r="O63" s="43">
        <f t="shared" si="25"/>
        <v>0</v>
      </c>
      <c r="P63" s="44"/>
      <c r="Q63" s="43">
        <f t="shared" si="35"/>
        <v>3</v>
      </c>
      <c r="R63" s="43">
        <f t="shared" si="36"/>
        <v>2</v>
      </c>
      <c r="S63" s="43">
        <f t="shared" si="37"/>
        <v>3</v>
      </c>
      <c r="T63" s="43">
        <f t="shared" si="38"/>
        <v>2</v>
      </c>
      <c r="U63" s="43">
        <f t="shared" si="39"/>
        <v>1</v>
      </c>
      <c r="V63" s="43">
        <f t="shared" si="40"/>
        <v>3</v>
      </c>
      <c r="W63" s="43">
        <f t="shared" si="41"/>
        <v>3</v>
      </c>
      <c r="X63" s="43">
        <f t="shared" si="42"/>
        <v>2</v>
      </c>
      <c r="Y63" s="43">
        <f t="shared" si="43"/>
        <v>3</v>
      </c>
    </row>
    <row r="64" spans="1:30">
      <c r="A64" s="15" t="str">
        <f t="shared" si="23"/>
        <v>A12</v>
      </c>
      <c r="B64" s="12">
        <v>12</v>
      </c>
      <c r="C64" s="12">
        <v>2</v>
      </c>
      <c r="D64" s="12">
        <v>5</v>
      </c>
      <c r="E64" s="15"/>
      <c r="G64" s="43">
        <f t="shared" si="25"/>
        <v>0</v>
      </c>
      <c r="H64" s="43">
        <f t="shared" si="25"/>
        <v>1</v>
      </c>
      <c r="I64" s="43">
        <f t="shared" si="25"/>
        <v>0</v>
      </c>
      <c r="J64" s="43">
        <f t="shared" si="25"/>
        <v>0</v>
      </c>
      <c r="K64" s="43">
        <f t="shared" si="25"/>
        <v>1</v>
      </c>
      <c r="L64" s="43">
        <f t="shared" si="25"/>
        <v>0</v>
      </c>
      <c r="M64" s="43">
        <f t="shared" si="25"/>
        <v>0</v>
      </c>
      <c r="N64" s="43">
        <f t="shared" si="25"/>
        <v>0</v>
      </c>
      <c r="O64" s="43">
        <f t="shared" si="25"/>
        <v>0</v>
      </c>
      <c r="P64" s="44"/>
      <c r="Q64" s="43">
        <f t="shared" si="35"/>
        <v>3</v>
      </c>
      <c r="R64" s="43">
        <f t="shared" si="36"/>
        <v>3</v>
      </c>
      <c r="S64" s="43">
        <f t="shared" si="37"/>
        <v>3</v>
      </c>
      <c r="T64" s="43">
        <f t="shared" si="38"/>
        <v>2</v>
      </c>
      <c r="U64" s="43">
        <f t="shared" si="39"/>
        <v>2</v>
      </c>
      <c r="V64" s="43">
        <f t="shared" si="40"/>
        <v>3</v>
      </c>
      <c r="W64" s="43">
        <f t="shared" si="41"/>
        <v>3</v>
      </c>
      <c r="X64" s="43">
        <f t="shared" si="42"/>
        <v>2</v>
      </c>
      <c r="Y64" s="43">
        <f t="shared" si="43"/>
        <v>3</v>
      </c>
    </row>
    <row r="65" spans="1:25">
      <c r="A65" s="15" t="str">
        <f t="shared" si="23"/>
        <v>A13</v>
      </c>
      <c r="B65" s="12">
        <v>13</v>
      </c>
      <c r="C65" s="12">
        <v>1</v>
      </c>
      <c r="D65" s="12">
        <v>6</v>
      </c>
      <c r="E65" s="15"/>
      <c r="G65" s="25">
        <f t="shared" si="25"/>
        <v>1</v>
      </c>
      <c r="H65" s="25">
        <f t="shared" si="25"/>
        <v>0</v>
      </c>
      <c r="I65" s="25">
        <f t="shared" si="25"/>
        <v>0</v>
      </c>
      <c r="J65" s="25">
        <f t="shared" si="25"/>
        <v>0</v>
      </c>
      <c r="K65" s="25">
        <f t="shared" si="25"/>
        <v>0</v>
      </c>
      <c r="L65" s="25">
        <f t="shared" si="25"/>
        <v>1</v>
      </c>
      <c r="M65" s="25">
        <f t="shared" si="25"/>
        <v>0</v>
      </c>
      <c r="N65" s="25">
        <f t="shared" si="25"/>
        <v>0</v>
      </c>
      <c r="O65" s="25">
        <f t="shared" si="25"/>
        <v>0</v>
      </c>
      <c r="Q65" s="25">
        <f t="shared" si="35"/>
        <v>4</v>
      </c>
      <c r="R65" s="25">
        <f t="shared" si="36"/>
        <v>3</v>
      </c>
      <c r="S65" s="25">
        <f t="shared" si="37"/>
        <v>3</v>
      </c>
      <c r="T65" s="25">
        <f t="shared" si="38"/>
        <v>2</v>
      </c>
      <c r="U65" s="25">
        <f t="shared" si="39"/>
        <v>2</v>
      </c>
      <c r="V65" s="25">
        <f t="shared" si="40"/>
        <v>4</v>
      </c>
      <c r="W65" s="25">
        <f t="shared" si="41"/>
        <v>3</v>
      </c>
      <c r="X65" s="25">
        <f t="shared" si="42"/>
        <v>2</v>
      </c>
      <c r="Y65" s="25">
        <f t="shared" si="43"/>
        <v>3</v>
      </c>
    </row>
    <row r="66" spans="1:25">
      <c r="A66" s="15" t="str">
        <f t="shared" si="23"/>
        <v>A14</v>
      </c>
      <c r="B66" s="12">
        <v>14</v>
      </c>
      <c r="C66" s="12">
        <v>7</v>
      </c>
      <c r="D66" s="12">
        <v>4</v>
      </c>
      <c r="E66" s="15"/>
      <c r="G66" s="25">
        <f t="shared" si="25"/>
        <v>0</v>
      </c>
      <c r="H66" s="25">
        <f t="shared" si="25"/>
        <v>0</v>
      </c>
      <c r="I66" s="25">
        <f t="shared" si="25"/>
        <v>0</v>
      </c>
      <c r="J66" s="25">
        <f t="shared" si="25"/>
        <v>1</v>
      </c>
      <c r="K66" s="25">
        <f t="shared" si="25"/>
        <v>0</v>
      </c>
      <c r="L66" s="25">
        <f t="shared" si="25"/>
        <v>0</v>
      </c>
      <c r="M66" s="25">
        <f t="shared" si="25"/>
        <v>1</v>
      </c>
      <c r="N66" s="25">
        <f t="shared" si="25"/>
        <v>0</v>
      </c>
      <c r="O66" s="25">
        <f t="shared" si="25"/>
        <v>0</v>
      </c>
      <c r="Q66" s="25">
        <f t="shared" si="35"/>
        <v>4</v>
      </c>
      <c r="R66" s="25">
        <f t="shared" si="36"/>
        <v>3</v>
      </c>
      <c r="S66" s="25">
        <f t="shared" si="37"/>
        <v>3</v>
      </c>
      <c r="T66" s="25">
        <f t="shared" si="38"/>
        <v>3</v>
      </c>
      <c r="U66" s="25">
        <f t="shared" si="39"/>
        <v>2</v>
      </c>
      <c r="V66" s="25">
        <f t="shared" si="40"/>
        <v>4</v>
      </c>
      <c r="W66" s="25">
        <f t="shared" si="41"/>
        <v>4</v>
      </c>
      <c r="X66" s="25">
        <f t="shared" si="42"/>
        <v>2</v>
      </c>
      <c r="Y66" s="25">
        <f t="shared" si="43"/>
        <v>3</v>
      </c>
    </row>
    <row r="67" spans="1:25">
      <c r="A67" s="15" t="str">
        <f t="shared" si="23"/>
        <v>A15</v>
      </c>
      <c r="B67" s="12">
        <v>15</v>
      </c>
      <c r="C67" s="12">
        <v>5</v>
      </c>
      <c r="D67" s="12">
        <v>9</v>
      </c>
      <c r="E67" s="15"/>
      <c r="G67" s="25">
        <f t="shared" si="25"/>
        <v>0</v>
      </c>
      <c r="H67" s="25">
        <f t="shared" si="25"/>
        <v>0</v>
      </c>
      <c r="I67" s="25">
        <f t="shared" si="25"/>
        <v>0</v>
      </c>
      <c r="J67" s="25">
        <f t="shared" si="25"/>
        <v>0</v>
      </c>
      <c r="K67" s="25">
        <f t="shared" si="25"/>
        <v>1</v>
      </c>
      <c r="L67" s="25">
        <f t="shared" si="25"/>
        <v>0</v>
      </c>
      <c r="M67" s="25">
        <f t="shared" si="25"/>
        <v>0</v>
      </c>
      <c r="N67" s="25">
        <f t="shared" si="25"/>
        <v>0</v>
      </c>
      <c r="O67" s="25">
        <f t="shared" si="25"/>
        <v>1</v>
      </c>
      <c r="Q67" s="25">
        <f t="shared" si="35"/>
        <v>4</v>
      </c>
      <c r="R67" s="25">
        <f t="shared" si="36"/>
        <v>3</v>
      </c>
      <c r="S67" s="25">
        <f t="shared" si="37"/>
        <v>3</v>
      </c>
      <c r="T67" s="25">
        <f t="shared" si="38"/>
        <v>3</v>
      </c>
      <c r="U67" s="25">
        <f t="shared" si="39"/>
        <v>3</v>
      </c>
      <c r="V67" s="25">
        <f t="shared" si="40"/>
        <v>4</v>
      </c>
      <c r="W67" s="25">
        <f t="shared" si="41"/>
        <v>4</v>
      </c>
      <c r="X67" s="25">
        <f t="shared" si="42"/>
        <v>2</v>
      </c>
      <c r="Y67" s="25">
        <f t="shared" si="43"/>
        <v>4</v>
      </c>
    </row>
    <row r="68" spans="1:25">
      <c r="A68" s="15" t="str">
        <f t="shared" si="23"/>
        <v>A16</v>
      </c>
      <c r="B68" s="12">
        <v>16</v>
      </c>
      <c r="C68" s="12">
        <v>8</v>
      </c>
      <c r="D68" s="12">
        <v>2</v>
      </c>
      <c r="E68" s="15"/>
      <c r="G68" s="25">
        <f t="shared" si="25"/>
        <v>0</v>
      </c>
      <c r="H68" s="25">
        <f t="shared" si="25"/>
        <v>1</v>
      </c>
      <c r="I68" s="25">
        <f t="shared" si="25"/>
        <v>0</v>
      </c>
      <c r="J68" s="25">
        <f t="shared" si="25"/>
        <v>0</v>
      </c>
      <c r="K68" s="25">
        <f t="shared" si="25"/>
        <v>0</v>
      </c>
      <c r="L68" s="25">
        <f t="shared" si="25"/>
        <v>0</v>
      </c>
      <c r="M68" s="25">
        <f t="shared" si="25"/>
        <v>0</v>
      </c>
      <c r="N68" s="25">
        <f t="shared" si="25"/>
        <v>1</v>
      </c>
      <c r="O68" s="25">
        <f t="shared" si="25"/>
        <v>0</v>
      </c>
      <c r="Q68" s="25">
        <f t="shared" si="35"/>
        <v>4</v>
      </c>
      <c r="R68" s="25">
        <f t="shared" si="36"/>
        <v>4</v>
      </c>
      <c r="S68" s="25">
        <f t="shared" si="37"/>
        <v>3</v>
      </c>
      <c r="T68" s="25">
        <f t="shared" si="38"/>
        <v>3</v>
      </c>
      <c r="U68" s="25">
        <f t="shared" si="39"/>
        <v>3</v>
      </c>
      <c r="V68" s="25">
        <f t="shared" si="40"/>
        <v>4</v>
      </c>
      <c r="W68" s="25">
        <f t="shared" si="41"/>
        <v>4</v>
      </c>
      <c r="X68" s="25">
        <f t="shared" si="42"/>
        <v>3</v>
      </c>
      <c r="Y68" s="25">
        <f t="shared" si="43"/>
        <v>4</v>
      </c>
    </row>
    <row r="69" spans="1:25">
      <c r="A69" s="15" t="str">
        <f t="shared" si="23"/>
        <v>A17</v>
      </c>
      <c r="B69" s="12">
        <v>17</v>
      </c>
      <c r="C69" s="12">
        <v>6</v>
      </c>
      <c r="D69" s="12">
        <v>7</v>
      </c>
      <c r="E69" s="15"/>
      <c r="G69" s="25">
        <f t="shared" ref="G69:O84" si="44">IF($C69=G$13,1,IF($D69=G$13,1,0))</f>
        <v>0</v>
      </c>
      <c r="H69" s="25">
        <f t="shared" si="44"/>
        <v>0</v>
      </c>
      <c r="I69" s="25">
        <f t="shared" si="44"/>
        <v>0</v>
      </c>
      <c r="J69" s="25">
        <f t="shared" si="44"/>
        <v>0</v>
      </c>
      <c r="K69" s="25">
        <f t="shared" si="44"/>
        <v>0</v>
      </c>
      <c r="L69" s="25">
        <f t="shared" si="44"/>
        <v>1</v>
      </c>
      <c r="M69" s="25">
        <f t="shared" si="44"/>
        <v>1</v>
      </c>
      <c r="N69" s="25">
        <f t="shared" si="44"/>
        <v>0</v>
      </c>
      <c r="O69" s="25">
        <f t="shared" si="44"/>
        <v>0</v>
      </c>
      <c r="Q69" s="25">
        <f t="shared" si="35"/>
        <v>4</v>
      </c>
      <c r="R69" s="25">
        <f t="shared" si="36"/>
        <v>4</v>
      </c>
      <c r="S69" s="25">
        <f t="shared" si="37"/>
        <v>3</v>
      </c>
      <c r="T69" s="25">
        <f t="shared" si="38"/>
        <v>3</v>
      </c>
      <c r="U69" s="25">
        <f t="shared" si="39"/>
        <v>3</v>
      </c>
      <c r="V69" s="25">
        <f t="shared" si="40"/>
        <v>5</v>
      </c>
      <c r="W69" s="25">
        <f t="shared" si="41"/>
        <v>5</v>
      </c>
      <c r="X69" s="25">
        <f t="shared" si="42"/>
        <v>3</v>
      </c>
      <c r="Y69" s="25">
        <f t="shared" si="43"/>
        <v>4</v>
      </c>
    </row>
    <row r="70" spans="1:25">
      <c r="A70" s="15" t="str">
        <f t="shared" si="23"/>
        <v>A18</v>
      </c>
      <c r="B70" s="12">
        <v>18</v>
      </c>
      <c r="C70" s="12">
        <v>4</v>
      </c>
      <c r="D70" s="12">
        <v>5</v>
      </c>
      <c r="E70" s="15"/>
      <c r="G70" s="26">
        <f t="shared" si="44"/>
        <v>0</v>
      </c>
      <c r="H70" s="26">
        <f t="shared" si="44"/>
        <v>0</v>
      </c>
      <c r="I70" s="26">
        <f t="shared" si="44"/>
        <v>0</v>
      </c>
      <c r="J70" s="26">
        <f t="shared" si="44"/>
        <v>1</v>
      </c>
      <c r="K70" s="26">
        <f t="shared" si="44"/>
        <v>1</v>
      </c>
      <c r="L70" s="26">
        <f t="shared" si="44"/>
        <v>0</v>
      </c>
      <c r="M70" s="26">
        <f t="shared" si="44"/>
        <v>0</v>
      </c>
      <c r="N70" s="26">
        <f t="shared" si="44"/>
        <v>0</v>
      </c>
      <c r="O70" s="26">
        <f t="shared" si="44"/>
        <v>0</v>
      </c>
      <c r="P70" s="40"/>
      <c r="Q70" s="26">
        <f t="shared" si="35"/>
        <v>4</v>
      </c>
      <c r="R70" s="26">
        <f t="shared" si="36"/>
        <v>4</v>
      </c>
      <c r="S70" s="26">
        <f t="shared" si="37"/>
        <v>3</v>
      </c>
      <c r="T70" s="26">
        <f t="shared" si="38"/>
        <v>4</v>
      </c>
      <c r="U70" s="26">
        <f t="shared" si="39"/>
        <v>4</v>
      </c>
      <c r="V70" s="26">
        <f t="shared" si="40"/>
        <v>5</v>
      </c>
      <c r="W70" s="26">
        <f t="shared" si="41"/>
        <v>5</v>
      </c>
      <c r="X70" s="26">
        <f t="shared" si="42"/>
        <v>3</v>
      </c>
      <c r="Y70" s="26">
        <f t="shared" si="43"/>
        <v>4</v>
      </c>
    </row>
    <row r="71" spans="1:25">
      <c r="A71" s="15" t="str">
        <f t="shared" si="23"/>
        <v>A19</v>
      </c>
      <c r="B71" s="12">
        <v>19</v>
      </c>
      <c r="C71" s="12">
        <v>9</v>
      </c>
      <c r="D71" s="12">
        <v>8</v>
      </c>
      <c r="E71" s="15"/>
      <c r="G71" s="25">
        <f t="shared" si="44"/>
        <v>0</v>
      </c>
      <c r="H71" s="25">
        <f t="shared" si="44"/>
        <v>0</v>
      </c>
      <c r="I71" s="25">
        <f t="shared" si="44"/>
        <v>0</v>
      </c>
      <c r="J71" s="25">
        <f t="shared" si="44"/>
        <v>0</v>
      </c>
      <c r="K71" s="25">
        <f t="shared" si="44"/>
        <v>0</v>
      </c>
      <c r="L71" s="25">
        <f t="shared" si="44"/>
        <v>0</v>
      </c>
      <c r="M71" s="25">
        <f t="shared" si="44"/>
        <v>0</v>
      </c>
      <c r="N71" s="25">
        <f t="shared" si="44"/>
        <v>1</v>
      </c>
      <c r="O71" s="25">
        <f t="shared" si="44"/>
        <v>1</v>
      </c>
      <c r="Q71" s="25">
        <f t="shared" si="35"/>
        <v>4</v>
      </c>
      <c r="R71" s="25">
        <f t="shared" si="36"/>
        <v>4</v>
      </c>
      <c r="S71" s="25">
        <f t="shared" si="37"/>
        <v>3</v>
      </c>
      <c r="T71" s="25">
        <f t="shared" si="38"/>
        <v>4</v>
      </c>
      <c r="U71" s="25">
        <f t="shared" si="39"/>
        <v>4</v>
      </c>
      <c r="V71" s="25">
        <f t="shared" si="40"/>
        <v>5</v>
      </c>
      <c r="W71" s="25">
        <f t="shared" si="41"/>
        <v>5</v>
      </c>
      <c r="X71" s="25">
        <f t="shared" si="42"/>
        <v>4</v>
      </c>
      <c r="Y71" s="25">
        <f t="shared" si="43"/>
        <v>5</v>
      </c>
    </row>
    <row r="72" spans="1:25">
      <c r="A72" s="15" t="str">
        <f t="shared" si="23"/>
        <v>A20</v>
      </c>
      <c r="B72" s="12">
        <v>20</v>
      </c>
      <c r="C72" s="12">
        <v>3</v>
      </c>
      <c r="D72" s="12">
        <v>1</v>
      </c>
      <c r="E72" s="15"/>
      <c r="G72" s="43">
        <f t="shared" si="44"/>
        <v>1</v>
      </c>
      <c r="H72" s="43">
        <f t="shared" si="44"/>
        <v>0</v>
      </c>
      <c r="I72" s="43">
        <f t="shared" si="44"/>
        <v>1</v>
      </c>
      <c r="J72" s="43">
        <f t="shared" si="44"/>
        <v>0</v>
      </c>
      <c r="K72" s="43">
        <f t="shared" si="44"/>
        <v>0</v>
      </c>
      <c r="L72" s="43">
        <f t="shared" si="44"/>
        <v>0</v>
      </c>
      <c r="M72" s="43">
        <f t="shared" si="44"/>
        <v>0</v>
      </c>
      <c r="N72" s="43">
        <f t="shared" si="44"/>
        <v>0</v>
      </c>
      <c r="O72" s="43">
        <f t="shared" si="44"/>
        <v>0</v>
      </c>
      <c r="P72" s="44"/>
      <c r="Q72" s="43">
        <f t="shared" si="35"/>
        <v>5</v>
      </c>
      <c r="R72" s="43">
        <f t="shared" si="36"/>
        <v>4</v>
      </c>
      <c r="S72" s="43">
        <f t="shared" si="37"/>
        <v>4</v>
      </c>
      <c r="T72" s="43">
        <f t="shared" si="38"/>
        <v>4</v>
      </c>
      <c r="U72" s="43">
        <f t="shared" si="39"/>
        <v>4</v>
      </c>
      <c r="V72" s="43">
        <f t="shared" si="40"/>
        <v>5</v>
      </c>
      <c r="W72" s="43">
        <f t="shared" si="41"/>
        <v>5</v>
      </c>
      <c r="X72" s="43">
        <f t="shared" si="42"/>
        <v>4</v>
      </c>
      <c r="Y72" s="43">
        <f t="shared" si="43"/>
        <v>5</v>
      </c>
    </row>
    <row r="73" spans="1:25">
      <c r="A73" s="15" t="str">
        <f t="shared" si="23"/>
        <v>A21</v>
      </c>
      <c r="B73" s="12">
        <v>21</v>
      </c>
      <c r="C73" s="12">
        <v>5</v>
      </c>
      <c r="D73" s="12">
        <v>6</v>
      </c>
      <c r="E73" s="15"/>
      <c r="G73" s="43">
        <f t="shared" si="44"/>
        <v>0</v>
      </c>
      <c r="H73" s="43">
        <f t="shared" si="44"/>
        <v>0</v>
      </c>
      <c r="I73" s="43">
        <f t="shared" si="44"/>
        <v>0</v>
      </c>
      <c r="J73" s="43">
        <f t="shared" si="44"/>
        <v>0</v>
      </c>
      <c r="K73" s="43">
        <f t="shared" si="44"/>
        <v>1</v>
      </c>
      <c r="L73" s="43">
        <f t="shared" si="44"/>
        <v>1</v>
      </c>
      <c r="M73" s="43">
        <f t="shared" si="44"/>
        <v>0</v>
      </c>
      <c r="N73" s="43">
        <f t="shared" si="44"/>
        <v>0</v>
      </c>
      <c r="O73" s="43">
        <f t="shared" si="44"/>
        <v>0</v>
      </c>
      <c r="P73" s="44"/>
      <c r="Q73" s="43">
        <f t="shared" si="35"/>
        <v>5</v>
      </c>
      <c r="R73" s="43">
        <f t="shared" si="36"/>
        <v>4</v>
      </c>
      <c r="S73" s="43">
        <f t="shared" si="37"/>
        <v>4</v>
      </c>
      <c r="T73" s="43">
        <f t="shared" si="38"/>
        <v>4</v>
      </c>
      <c r="U73" s="43">
        <f t="shared" si="39"/>
        <v>5</v>
      </c>
      <c r="V73" s="43">
        <f t="shared" si="40"/>
        <v>6</v>
      </c>
      <c r="W73" s="43">
        <f t="shared" si="41"/>
        <v>5</v>
      </c>
      <c r="X73" s="43">
        <f t="shared" si="42"/>
        <v>4</v>
      </c>
      <c r="Y73" s="43">
        <f t="shared" si="43"/>
        <v>5</v>
      </c>
    </row>
    <row r="74" spans="1:25">
      <c r="A74" s="15" t="str">
        <f t="shared" si="23"/>
        <v>A22</v>
      </c>
      <c r="B74" s="12">
        <v>22</v>
      </c>
      <c r="C74" s="12">
        <v>8</v>
      </c>
      <c r="D74" s="12">
        <v>4</v>
      </c>
      <c r="E74" s="15"/>
      <c r="G74" s="25">
        <f t="shared" si="44"/>
        <v>0</v>
      </c>
      <c r="H74" s="25">
        <f t="shared" si="44"/>
        <v>0</v>
      </c>
      <c r="I74" s="25">
        <f t="shared" si="44"/>
        <v>0</v>
      </c>
      <c r="J74" s="25">
        <f t="shared" si="44"/>
        <v>1</v>
      </c>
      <c r="K74" s="25">
        <f t="shared" si="44"/>
        <v>0</v>
      </c>
      <c r="L74" s="25">
        <f t="shared" si="44"/>
        <v>0</v>
      </c>
      <c r="M74" s="25">
        <f t="shared" si="44"/>
        <v>0</v>
      </c>
      <c r="N74" s="25">
        <f t="shared" si="44"/>
        <v>1</v>
      </c>
      <c r="O74" s="25">
        <f t="shared" si="44"/>
        <v>0</v>
      </c>
      <c r="Q74" s="25">
        <f t="shared" si="35"/>
        <v>5</v>
      </c>
      <c r="R74" s="25">
        <f t="shared" si="36"/>
        <v>4</v>
      </c>
      <c r="S74" s="25">
        <f t="shared" si="37"/>
        <v>4</v>
      </c>
      <c r="T74" s="25">
        <f t="shared" si="38"/>
        <v>5</v>
      </c>
      <c r="U74" s="25">
        <f t="shared" si="39"/>
        <v>5</v>
      </c>
      <c r="V74" s="25">
        <f t="shared" si="40"/>
        <v>6</v>
      </c>
      <c r="W74" s="25">
        <f t="shared" si="41"/>
        <v>5</v>
      </c>
      <c r="X74" s="25">
        <f t="shared" si="42"/>
        <v>5</v>
      </c>
      <c r="Y74" s="25">
        <f t="shared" si="43"/>
        <v>5</v>
      </c>
    </row>
    <row r="75" spans="1:25">
      <c r="A75" s="15" t="str">
        <f t="shared" si="23"/>
        <v>A23</v>
      </c>
      <c r="B75" s="12">
        <v>23</v>
      </c>
      <c r="C75" s="12">
        <v>2</v>
      </c>
      <c r="D75" s="12">
        <v>9</v>
      </c>
      <c r="E75" s="15"/>
      <c r="G75" s="25">
        <f t="shared" si="44"/>
        <v>0</v>
      </c>
      <c r="H75" s="25">
        <f t="shared" si="44"/>
        <v>1</v>
      </c>
      <c r="I75" s="25">
        <f t="shared" si="44"/>
        <v>0</v>
      </c>
      <c r="J75" s="25">
        <f t="shared" si="44"/>
        <v>0</v>
      </c>
      <c r="K75" s="25">
        <f t="shared" si="44"/>
        <v>0</v>
      </c>
      <c r="L75" s="25">
        <f t="shared" si="44"/>
        <v>0</v>
      </c>
      <c r="M75" s="25">
        <f t="shared" si="44"/>
        <v>0</v>
      </c>
      <c r="N75" s="25">
        <f t="shared" si="44"/>
        <v>0</v>
      </c>
      <c r="O75" s="25">
        <f t="shared" si="44"/>
        <v>1</v>
      </c>
      <c r="Q75" s="25">
        <f t="shared" si="35"/>
        <v>5</v>
      </c>
      <c r="R75" s="25">
        <f t="shared" si="36"/>
        <v>5</v>
      </c>
      <c r="S75" s="25">
        <f t="shared" si="37"/>
        <v>4</v>
      </c>
      <c r="T75" s="25">
        <f t="shared" si="38"/>
        <v>5</v>
      </c>
      <c r="U75" s="25">
        <f t="shared" si="39"/>
        <v>5</v>
      </c>
      <c r="V75" s="25">
        <f t="shared" si="40"/>
        <v>6</v>
      </c>
      <c r="W75" s="25">
        <f t="shared" si="41"/>
        <v>5</v>
      </c>
      <c r="X75" s="25">
        <f t="shared" si="42"/>
        <v>5</v>
      </c>
      <c r="Y75" s="25">
        <f t="shared" si="43"/>
        <v>6</v>
      </c>
    </row>
    <row r="76" spans="1:25">
      <c r="A76" s="15" t="str">
        <f t="shared" si="23"/>
        <v>A24</v>
      </c>
      <c r="B76" s="12">
        <v>24</v>
      </c>
      <c r="C76" s="12">
        <v>7</v>
      </c>
      <c r="D76" s="12">
        <v>3</v>
      </c>
      <c r="E76" s="15"/>
      <c r="G76" s="43">
        <f t="shared" si="44"/>
        <v>0</v>
      </c>
      <c r="H76" s="43">
        <f t="shared" si="44"/>
        <v>0</v>
      </c>
      <c r="I76" s="43">
        <f t="shared" si="44"/>
        <v>1</v>
      </c>
      <c r="J76" s="43">
        <f t="shared" si="44"/>
        <v>0</v>
      </c>
      <c r="K76" s="43">
        <f t="shared" si="44"/>
        <v>0</v>
      </c>
      <c r="L76" s="43">
        <f t="shared" si="44"/>
        <v>0</v>
      </c>
      <c r="M76" s="43">
        <f t="shared" si="44"/>
        <v>1</v>
      </c>
      <c r="N76" s="43">
        <f t="shared" si="44"/>
        <v>0</v>
      </c>
      <c r="O76" s="43">
        <f t="shared" si="44"/>
        <v>0</v>
      </c>
      <c r="P76" s="44"/>
      <c r="Q76" s="43">
        <f t="shared" si="35"/>
        <v>5</v>
      </c>
      <c r="R76" s="43">
        <f t="shared" si="36"/>
        <v>5</v>
      </c>
      <c r="S76" s="43">
        <f t="shared" si="37"/>
        <v>5</v>
      </c>
      <c r="T76" s="43">
        <f t="shared" si="38"/>
        <v>5</v>
      </c>
      <c r="U76" s="43">
        <f t="shared" si="39"/>
        <v>5</v>
      </c>
      <c r="V76" s="43">
        <f t="shared" si="40"/>
        <v>6</v>
      </c>
      <c r="W76" s="43">
        <f t="shared" si="41"/>
        <v>6</v>
      </c>
      <c r="X76" s="43">
        <f t="shared" si="42"/>
        <v>5</v>
      </c>
      <c r="Y76" s="43">
        <f t="shared" si="43"/>
        <v>6</v>
      </c>
    </row>
    <row r="77" spans="1:25">
      <c r="A77" s="15" t="str">
        <f t="shared" si="23"/>
        <v>A25</v>
      </c>
      <c r="B77" s="12">
        <v>25</v>
      </c>
      <c r="C77" s="12">
        <v>6</v>
      </c>
      <c r="D77" s="12">
        <v>8</v>
      </c>
      <c r="E77" s="15"/>
      <c r="G77" s="43">
        <f t="shared" si="44"/>
        <v>0</v>
      </c>
      <c r="H77" s="43">
        <f t="shared" si="44"/>
        <v>0</v>
      </c>
      <c r="I77" s="43">
        <f t="shared" si="44"/>
        <v>0</v>
      </c>
      <c r="J77" s="43">
        <f t="shared" si="44"/>
        <v>0</v>
      </c>
      <c r="K77" s="43">
        <f t="shared" si="44"/>
        <v>0</v>
      </c>
      <c r="L77" s="43">
        <f t="shared" si="44"/>
        <v>1</v>
      </c>
      <c r="M77" s="43">
        <f t="shared" si="44"/>
        <v>0</v>
      </c>
      <c r="N77" s="43">
        <f t="shared" si="44"/>
        <v>1</v>
      </c>
      <c r="O77" s="43">
        <f t="shared" si="44"/>
        <v>0</v>
      </c>
      <c r="P77" s="44"/>
      <c r="Q77" s="43">
        <f t="shared" si="35"/>
        <v>5</v>
      </c>
      <c r="R77" s="43">
        <f t="shared" si="36"/>
        <v>5</v>
      </c>
      <c r="S77" s="43">
        <f t="shared" si="37"/>
        <v>5</v>
      </c>
      <c r="T77" s="43">
        <f t="shared" si="38"/>
        <v>5</v>
      </c>
      <c r="U77" s="43">
        <f t="shared" si="39"/>
        <v>5</v>
      </c>
      <c r="V77" s="43">
        <f t="shared" si="40"/>
        <v>7</v>
      </c>
      <c r="W77" s="43">
        <f t="shared" si="41"/>
        <v>6</v>
      </c>
      <c r="X77" s="43">
        <f t="shared" si="42"/>
        <v>6</v>
      </c>
      <c r="Y77" s="43">
        <f t="shared" si="43"/>
        <v>6</v>
      </c>
    </row>
    <row r="78" spans="1:25">
      <c r="A78" s="15" t="str">
        <f t="shared" si="23"/>
        <v>A26</v>
      </c>
      <c r="B78" s="12">
        <v>26</v>
      </c>
      <c r="C78" s="12">
        <v>4</v>
      </c>
      <c r="D78" s="12">
        <v>2</v>
      </c>
      <c r="E78" s="15"/>
      <c r="G78" s="43">
        <f t="shared" si="44"/>
        <v>0</v>
      </c>
      <c r="H78" s="43">
        <f t="shared" si="44"/>
        <v>1</v>
      </c>
      <c r="I78" s="43">
        <f t="shared" si="44"/>
        <v>0</v>
      </c>
      <c r="J78" s="43">
        <f t="shared" si="44"/>
        <v>1</v>
      </c>
      <c r="K78" s="43">
        <f t="shared" si="44"/>
        <v>0</v>
      </c>
      <c r="L78" s="43">
        <f t="shared" si="44"/>
        <v>0</v>
      </c>
      <c r="M78" s="43">
        <f t="shared" si="44"/>
        <v>0</v>
      </c>
      <c r="N78" s="43">
        <f t="shared" si="44"/>
        <v>0</v>
      </c>
      <c r="O78" s="43">
        <f t="shared" si="44"/>
        <v>0</v>
      </c>
      <c r="P78" s="44"/>
      <c r="Q78" s="43">
        <f t="shared" si="35"/>
        <v>5</v>
      </c>
      <c r="R78" s="43">
        <f t="shared" si="36"/>
        <v>6</v>
      </c>
      <c r="S78" s="43">
        <f t="shared" si="37"/>
        <v>5</v>
      </c>
      <c r="T78" s="43">
        <f t="shared" si="38"/>
        <v>6</v>
      </c>
      <c r="U78" s="43">
        <f t="shared" si="39"/>
        <v>5</v>
      </c>
      <c r="V78" s="43">
        <f t="shared" si="40"/>
        <v>7</v>
      </c>
      <c r="W78" s="43">
        <f t="shared" si="41"/>
        <v>6</v>
      </c>
      <c r="X78" s="43">
        <f t="shared" si="42"/>
        <v>6</v>
      </c>
      <c r="Y78" s="43">
        <f t="shared" si="43"/>
        <v>6</v>
      </c>
    </row>
    <row r="79" spans="1:25">
      <c r="A79" s="15" t="str">
        <f t="shared" si="23"/>
        <v>A27</v>
      </c>
      <c r="B79" s="12">
        <v>27</v>
      </c>
      <c r="C79" s="12">
        <v>3</v>
      </c>
      <c r="D79" s="12">
        <v>5</v>
      </c>
      <c r="E79" s="15"/>
      <c r="G79" s="26">
        <f t="shared" si="44"/>
        <v>0</v>
      </c>
      <c r="H79" s="26">
        <f t="shared" si="44"/>
        <v>0</v>
      </c>
      <c r="I79" s="26">
        <f t="shared" si="44"/>
        <v>1</v>
      </c>
      <c r="J79" s="26">
        <f t="shared" si="44"/>
        <v>0</v>
      </c>
      <c r="K79" s="26">
        <f t="shared" si="44"/>
        <v>1</v>
      </c>
      <c r="L79" s="26">
        <f t="shared" si="44"/>
        <v>0</v>
      </c>
      <c r="M79" s="26">
        <f t="shared" si="44"/>
        <v>0</v>
      </c>
      <c r="N79" s="26">
        <f t="shared" si="44"/>
        <v>0</v>
      </c>
      <c r="O79" s="26">
        <f t="shared" si="44"/>
        <v>0</v>
      </c>
      <c r="P79" s="40"/>
      <c r="Q79" s="26">
        <f t="shared" si="35"/>
        <v>5</v>
      </c>
      <c r="R79" s="26">
        <f t="shared" si="36"/>
        <v>6</v>
      </c>
      <c r="S79" s="26">
        <f t="shared" si="37"/>
        <v>6</v>
      </c>
      <c r="T79" s="26">
        <f t="shared" si="38"/>
        <v>6</v>
      </c>
      <c r="U79" s="26">
        <f t="shared" si="39"/>
        <v>6</v>
      </c>
      <c r="V79" s="26">
        <f t="shared" si="40"/>
        <v>7</v>
      </c>
      <c r="W79" s="26">
        <f t="shared" si="41"/>
        <v>6</v>
      </c>
      <c r="X79" s="26">
        <f t="shared" si="42"/>
        <v>6</v>
      </c>
      <c r="Y79" s="26">
        <f t="shared" si="43"/>
        <v>6</v>
      </c>
    </row>
    <row r="80" spans="1:25">
      <c r="A80" s="15" t="str">
        <f t="shared" ref="A80:A126" si="45">IF(B80=0,C80,LEFT(A79,1)&amp;TEXT(B80,0))</f>
        <v>A28</v>
      </c>
      <c r="B80" s="12">
        <v>28</v>
      </c>
      <c r="C80" s="12">
        <v>1</v>
      </c>
      <c r="D80" s="12">
        <v>7</v>
      </c>
      <c r="E80" s="15"/>
      <c r="G80" s="25">
        <f t="shared" si="44"/>
        <v>1</v>
      </c>
      <c r="H80" s="25">
        <f t="shared" si="44"/>
        <v>0</v>
      </c>
      <c r="I80" s="25">
        <f t="shared" si="44"/>
        <v>0</v>
      </c>
      <c r="J80" s="25">
        <f t="shared" si="44"/>
        <v>0</v>
      </c>
      <c r="K80" s="25">
        <f t="shared" si="44"/>
        <v>0</v>
      </c>
      <c r="L80" s="25">
        <f t="shared" si="44"/>
        <v>0</v>
      </c>
      <c r="M80" s="25">
        <f t="shared" si="44"/>
        <v>1</v>
      </c>
      <c r="N80" s="25">
        <f t="shared" si="44"/>
        <v>0</v>
      </c>
      <c r="O80" s="25">
        <f t="shared" si="44"/>
        <v>0</v>
      </c>
      <c r="Q80" s="25">
        <f t="shared" si="35"/>
        <v>6</v>
      </c>
      <c r="R80" s="25">
        <f t="shared" si="36"/>
        <v>6</v>
      </c>
      <c r="S80" s="25">
        <f t="shared" si="37"/>
        <v>6</v>
      </c>
      <c r="T80" s="25">
        <f t="shared" si="38"/>
        <v>6</v>
      </c>
      <c r="U80" s="25">
        <f t="shared" si="39"/>
        <v>6</v>
      </c>
      <c r="V80" s="25">
        <f t="shared" si="40"/>
        <v>7</v>
      </c>
      <c r="W80" s="25">
        <f t="shared" si="41"/>
        <v>7</v>
      </c>
      <c r="X80" s="25">
        <f t="shared" si="42"/>
        <v>6</v>
      </c>
      <c r="Y80" s="25">
        <f t="shared" si="43"/>
        <v>6</v>
      </c>
    </row>
    <row r="81" spans="1:25">
      <c r="A81" s="15" t="str">
        <f t="shared" si="45"/>
        <v>A29</v>
      </c>
      <c r="B81" s="12">
        <v>29</v>
      </c>
      <c r="C81" s="12">
        <v>2</v>
      </c>
      <c r="D81" s="12">
        <v>6</v>
      </c>
      <c r="E81" s="15"/>
      <c r="G81" s="25">
        <f t="shared" si="44"/>
        <v>0</v>
      </c>
      <c r="H81" s="25">
        <f t="shared" si="44"/>
        <v>1</v>
      </c>
      <c r="I81" s="25">
        <f t="shared" si="44"/>
        <v>0</v>
      </c>
      <c r="J81" s="25">
        <f t="shared" si="44"/>
        <v>0</v>
      </c>
      <c r="K81" s="25">
        <f t="shared" si="44"/>
        <v>0</v>
      </c>
      <c r="L81" s="25">
        <f t="shared" si="44"/>
        <v>1</v>
      </c>
      <c r="M81" s="25">
        <f t="shared" si="44"/>
        <v>0</v>
      </c>
      <c r="N81" s="25">
        <f t="shared" si="44"/>
        <v>0</v>
      </c>
      <c r="O81" s="25">
        <f t="shared" si="44"/>
        <v>0</v>
      </c>
      <c r="Q81" s="25">
        <f t="shared" si="35"/>
        <v>6</v>
      </c>
      <c r="R81" s="25">
        <f t="shared" si="36"/>
        <v>7</v>
      </c>
      <c r="S81" s="25">
        <f t="shared" si="37"/>
        <v>6</v>
      </c>
      <c r="T81" s="25">
        <f t="shared" si="38"/>
        <v>6</v>
      </c>
      <c r="U81" s="25">
        <f t="shared" si="39"/>
        <v>6</v>
      </c>
      <c r="V81" s="25">
        <f t="shared" si="40"/>
        <v>8</v>
      </c>
      <c r="W81" s="25">
        <f t="shared" si="41"/>
        <v>7</v>
      </c>
      <c r="X81" s="25">
        <f t="shared" si="42"/>
        <v>6</v>
      </c>
      <c r="Y81" s="25">
        <f t="shared" si="43"/>
        <v>6</v>
      </c>
    </row>
    <row r="82" spans="1:25">
      <c r="A82" s="15" t="str">
        <f t="shared" si="45"/>
        <v>A30</v>
      </c>
      <c r="B82" s="12">
        <v>30</v>
      </c>
      <c r="C82" s="12">
        <v>8</v>
      </c>
      <c r="D82" s="12">
        <v>3</v>
      </c>
      <c r="E82" s="15"/>
      <c r="G82" s="25">
        <f t="shared" si="44"/>
        <v>0</v>
      </c>
      <c r="H82" s="25">
        <f t="shared" si="44"/>
        <v>0</v>
      </c>
      <c r="I82" s="25">
        <f t="shared" si="44"/>
        <v>1</v>
      </c>
      <c r="J82" s="25">
        <f t="shared" si="44"/>
        <v>0</v>
      </c>
      <c r="K82" s="25">
        <f t="shared" si="44"/>
        <v>0</v>
      </c>
      <c r="L82" s="25">
        <f t="shared" si="44"/>
        <v>0</v>
      </c>
      <c r="M82" s="25">
        <f t="shared" si="44"/>
        <v>0</v>
      </c>
      <c r="N82" s="25">
        <f t="shared" si="44"/>
        <v>1</v>
      </c>
      <c r="O82" s="25">
        <f t="shared" si="44"/>
        <v>0</v>
      </c>
      <c r="Q82" s="25">
        <f t="shared" si="35"/>
        <v>6</v>
      </c>
      <c r="R82" s="25">
        <f t="shared" si="36"/>
        <v>7</v>
      </c>
      <c r="S82" s="25">
        <f t="shared" si="37"/>
        <v>7</v>
      </c>
      <c r="T82" s="25">
        <f t="shared" si="38"/>
        <v>6</v>
      </c>
      <c r="U82" s="25">
        <f t="shared" si="39"/>
        <v>6</v>
      </c>
      <c r="V82" s="25">
        <f t="shared" si="40"/>
        <v>8</v>
      </c>
      <c r="W82" s="25">
        <f t="shared" si="41"/>
        <v>7</v>
      </c>
      <c r="X82" s="25">
        <f t="shared" si="42"/>
        <v>7</v>
      </c>
      <c r="Y82" s="25">
        <f t="shared" si="43"/>
        <v>6</v>
      </c>
    </row>
    <row r="83" spans="1:25">
      <c r="A83" s="15" t="str">
        <f t="shared" si="45"/>
        <v>A31</v>
      </c>
      <c r="B83" s="12">
        <v>31</v>
      </c>
      <c r="C83" s="12">
        <v>5</v>
      </c>
      <c r="D83" s="12">
        <v>1</v>
      </c>
      <c r="E83" s="15"/>
      <c r="G83" s="43">
        <f t="shared" si="44"/>
        <v>1</v>
      </c>
      <c r="H83" s="43">
        <f t="shared" si="44"/>
        <v>0</v>
      </c>
      <c r="I83" s="43">
        <f t="shared" si="44"/>
        <v>0</v>
      </c>
      <c r="J83" s="43">
        <f t="shared" si="44"/>
        <v>0</v>
      </c>
      <c r="K83" s="43">
        <f t="shared" si="44"/>
        <v>1</v>
      </c>
      <c r="L83" s="43">
        <f t="shared" si="44"/>
        <v>0</v>
      </c>
      <c r="M83" s="43">
        <f t="shared" si="44"/>
        <v>0</v>
      </c>
      <c r="N83" s="43">
        <f t="shared" si="44"/>
        <v>0</v>
      </c>
      <c r="O83" s="43">
        <f t="shared" si="44"/>
        <v>0</v>
      </c>
      <c r="P83" s="44"/>
      <c r="Q83" s="43">
        <f t="shared" si="35"/>
        <v>7</v>
      </c>
      <c r="R83" s="43">
        <f t="shared" si="36"/>
        <v>7</v>
      </c>
      <c r="S83" s="43">
        <f t="shared" si="37"/>
        <v>7</v>
      </c>
      <c r="T83" s="43">
        <f t="shared" si="38"/>
        <v>6</v>
      </c>
      <c r="U83" s="43">
        <f t="shared" si="39"/>
        <v>7</v>
      </c>
      <c r="V83" s="43">
        <f t="shared" si="40"/>
        <v>8</v>
      </c>
      <c r="W83" s="43">
        <f t="shared" si="41"/>
        <v>7</v>
      </c>
      <c r="X83" s="43">
        <f t="shared" si="42"/>
        <v>7</v>
      </c>
      <c r="Y83" s="43">
        <f t="shared" si="43"/>
        <v>6</v>
      </c>
    </row>
    <row r="84" spans="1:25">
      <c r="A84" s="15" t="str">
        <f t="shared" si="45"/>
        <v>A32</v>
      </c>
      <c r="B84" s="12">
        <v>32</v>
      </c>
      <c r="C84" s="12">
        <v>9</v>
      </c>
      <c r="D84" s="12">
        <v>4</v>
      </c>
      <c r="E84" s="15"/>
      <c r="G84" s="25">
        <f t="shared" si="44"/>
        <v>0</v>
      </c>
      <c r="H84" s="25">
        <f t="shared" si="44"/>
        <v>0</v>
      </c>
      <c r="I84" s="25">
        <f t="shared" si="44"/>
        <v>0</v>
      </c>
      <c r="J84" s="25">
        <f t="shared" si="44"/>
        <v>1</v>
      </c>
      <c r="K84" s="25">
        <f t="shared" si="44"/>
        <v>0</v>
      </c>
      <c r="L84" s="25">
        <f t="shared" si="44"/>
        <v>0</v>
      </c>
      <c r="M84" s="25">
        <f t="shared" si="44"/>
        <v>0</v>
      </c>
      <c r="N84" s="25">
        <f t="shared" si="44"/>
        <v>0</v>
      </c>
      <c r="O84" s="25">
        <f t="shared" si="44"/>
        <v>1</v>
      </c>
      <c r="Q84" s="25">
        <f t="shared" si="35"/>
        <v>7</v>
      </c>
      <c r="R84" s="25">
        <f t="shared" si="36"/>
        <v>7</v>
      </c>
      <c r="S84" s="25">
        <f t="shared" si="37"/>
        <v>7</v>
      </c>
      <c r="T84" s="25">
        <f t="shared" si="38"/>
        <v>7</v>
      </c>
      <c r="U84" s="25">
        <f t="shared" si="39"/>
        <v>7</v>
      </c>
      <c r="V84" s="25">
        <f t="shared" si="40"/>
        <v>8</v>
      </c>
      <c r="W84" s="25">
        <f t="shared" si="41"/>
        <v>7</v>
      </c>
      <c r="X84" s="25">
        <f t="shared" si="42"/>
        <v>7</v>
      </c>
      <c r="Y84" s="25">
        <f t="shared" si="43"/>
        <v>7</v>
      </c>
    </row>
    <row r="85" spans="1:25">
      <c r="A85" s="15" t="str">
        <f t="shared" si="45"/>
        <v>A33</v>
      </c>
      <c r="B85" s="12">
        <v>33</v>
      </c>
      <c r="C85" s="12">
        <v>7</v>
      </c>
      <c r="D85" s="12">
        <v>2</v>
      </c>
      <c r="E85" s="15"/>
      <c r="G85" s="43">
        <f t="shared" ref="G85:O88" si="46">IF($C85=G$13,1,IF($D85=G$13,1,0))</f>
        <v>0</v>
      </c>
      <c r="H85" s="43">
        <f t="shared" si="46"/>
        <v>1</v>
      </c>
      <c r="I85" s="43">
        <f t="shared" si="46"/>
        <v>0</v>
      </c>
      <c r="J85" s="43">
        <f t="shared" si="46"/>
        <v>0</v>
      </c>
      <c r="K85" s="43">
        <f t="shared" si="46"/>
        <v>0</v>
      </c>
      <c r="L85" s="43">
        <f t="shared" si="46"/>
        <v>0</v>
      </c>
      <c r="M85" s="43">
        <f t="shared" si="46"/>
        <v>1</v>
      </c>
      <c r="N85" s="43">
        <f t="shared" si="46"/>
        <v>0</v>
      </c>
      <c r="O85" s="43">
        <f t="shared" si="46"/>
        <v>0</v>
      </c>
      <c r="P85" s="44"/>
      <c r="Q85" s="43">
        <f t="shared" si="35"/>
        <v>7</v>
      </c>
      <c r="R85" s="43">
        <f t="shared" si="36"/>
        <v>8</v>
      </c>
      <c r="S85" s="43">
        <f t="shared" si="37"/>
        <v>7</v>
      </c>
      <c r="T85" s="43">
        <f t="shared" si="38"/>
        <v>7</v>
      </c>
      <c r="U85" s="43">
        <f t="shared" si="39"/>
        <v>7</v>
      </c>
      <c r="V85" s="43">
        <f t="shared" si="40"/>
        <v>8</v>
      </c>
      <c r="W85" s="43">
        <f t="shared" si="41"/>
        <v>8</v>
      </c>
      <c r="X85" s="43">
        <f t="shared" si="42"/>
        <v>7</v>
      </c>
      <c r="Y85" s="43">
        <f t="shared" si="43"/>
        <v>7</v>
      </c>
    </row>
    <row r="86" spans="1:25">
      <c r="A86" s="15" t="str">
        <f t="shared" si="45"/>
        <v>A34</v>
      </c>
      <c r="B86" s="12">
        <v>34</v>
      </c>
      <c r="C86" s="12">
        <v>5</v>
      </c>
      <c r="D86" s="12">
        <v>8</v>
      </c>
      <c r="E86" s="15"/>
      <c r="G86" s="43">
        <f t="shared" si="46"/>
        <v>0</v>
      </c>
      <c r="H86" s="43">
        <f t="shared" si="46"/>
        <v>0</v>
      </c>
      <c r="I86" s="43">
        <f t="shared" si="46"/>
        <v>0</v>
      </c>
      <c r="J86" s="43">
        <f t="shared" si="46"/>
        <v>0</v>
      </c>
      <c r="K86" s="43">
        <f t="shared" si="46"/>
        <v>1</v>
      </c>
      <c r="L86" s="43">
        <f t="shared" si="46"/>
        <v>0</v>
      </c>
      <c r="M86" s="43">
        <f t="shared" si="46"/>
        <v>0</v>
      </c>
      <c r="N86" s="43">
        <f t="shared" si="46"/>
        <v>1</v>
      </c>
      <c r="O86" s="43">
        <f t="shared" si="46"/>
        <v>0</v>
      </c>
      <c r="P86" s="44"/>
      <c r="Q86" s="43">
        <f t="shared" si="35"/>
        <v>7</v>
      </c>
      <c r="R86" s="43">
        <f t="shared" si="36"/>
        <v>8</v>
      </c>
      <c r="S86" s="43">
        <f t="shared" si="37"/>
        <v>7</v>
      </c>
      <c r="T86" s="43">
        <f t="shared" si="38"/>
        <v>7</v>
      </c>
      <c r="U86" s="43">
        <f t="shared" si="39"/>
        <v>8</v>
      </c>
      <c r="V86" s="43">
        <f t="shared" si="40"/>
        <v>8</v>
      </c>
      <c r="W86" s="43">
        <f t="shared" si="41"/>
        <v>8</v>
      </c>
      <c r="X86" s="43">
        <f t="shared" si="42"/>
        <v>8</v>
      </c>
      <c r="Y86" s="43">
        <f t="shared" si="43"/>
        <v>7</v>
      </c>
    </row>
    <row r="87" spans="1:25">
      <c r="A87" s="15" t="str">
        <f t="shared" si="45"/>
        <v>A35</v>
      </c>
      <c r="B87" s="12">
        <v>35</v>
      </c>
      <c r="C87" s="12">
        <v>3</v>
      </c>
      <c r="D87" s="12">
        <v>4</v>
      </c>
      <c r="E87" s="15"/>
      <c r="G87" s="25">
        <f t="shared" si="46"/>
        <v>0</v>
      </c>
      <c r="H87" s="25">
        <f t="shared" si="46"/>
        <v>0</v>
      </c>
      <c r="I87" s="25">
        <f t="shared" si="46"/>
        <v>1</v>
      </c>
      <c r="J87" s="25">
        <f t="shared" si="46"/>
        <v>1</v>
      </c>
      <c r="K87" s="25">
        <f t="shared" si="46"/>
        <v>0</v>
      </c>
      <c r="L87" s="25">
        <f t="shared" si="46"/>
        <v>0</v>
      </c>
      <c r="M87" s="25">
        <f t="shared" si="46"/>
        <v>0</v>
      </c>
      <c r="N87" s="25">
        <f t="shared" si="46"/>
        <v>0</v>
      </c>
      <c r="O87" s="25">
        <f t="shared" si="46"/>
        <v>0</v>
      </c>
      <c r="Q87" s="25">
        <f t="shared" si="35"/>
        <v>7</v>
      </c>
      <c r="R87" s="25">
        <f t="shared" si="36"/>
        <v>8</v>
      </c>
      <c r="S87" s="25">
        <f t="shared" si="37"/>
        <v>8</v>
      </c>
      <c r="T87" s="25">
        <f t="shared" si="38"/>
        <v>8</v>
      </c>
      <c r="U87" s="25">
        <f t="shared" si="39"/>
        <v>8</v>
      </c>
      <c r="V87" s="25">
        <f t="shared" si="40"/>
        <v>8</v>
      </c>
      <c r="W87" s="25">
        <f t="shared" si="41"/>
        <v>8</v>
      </c>
      <c r="X87" s="25">
        <f t="shared" si="42"/>
        <v>8</v>
      </c>
      <c r="Y87" s="25">
        <f t="shared" si="43"/>
        <v>7</v>
      </c>
    </row>
    <row r="88" spans="1:25">
      <c r="A88" s="15" t="str">
        <f t="shared" si="45"/>
        <v>A36</v>
      </c>
      <c r="B88" s="12">
        <v>36</v>
      </c>
      <c r="C88" s="12">
        <v>1</v>
      </c>
      <c r="D88" s="12">
        <v>9</v>
      </c>
      <c r="E88" s="15"/>
      <c r="G88" s="25">
        <f t="shared" si="46"/>
        <v>1</v>
      </c>
      <c r="H88" s="25">
        <f t="shared" si="46"/>
        <v>0</v>
      </c>
      <c r="I88" s="25">
        <f t="shared" si="46"/>
        <v>0</v>
      </c>
      <c r="J88" s="25">
        <f t="shared" si="46"/>
        <v>0</v>
      </c>
      <c r="K88" s="25">
        <f t="shared" si="46"/>
        <v>0</v>
      </c>
      <c r="L88" s="25">
        <f t="shared" si="46"/>
        <v>0</v>
      </c>
      <c r="M88" s="25">
        <f t="shared" si="46"/>
        <v>0</v>
      </c>
      <c r="N88" s="25">
        <f t="shared" si="46"/>
        <v>0</v>
      </c>
      <c r="O88" s="25">
        <f t="shared" si="46"/>
        <v>1</v>
      </c>
      <c r="Q88" s="25">
        <f t="shared" si="35"/>
        <v>8</v>
      </c>
      <c r="R88" s="25">
        <f t="shared" si="36"/>
        <v>8</v>
      </c>
      <c r="S88" s="25">
        <f t="shared" si="37"/>
        <v>8</v>
      </c>
      <c r="T88" s="25">
        <f t="shared" si="38"/>
        <v>8</v>
      </c>
      <c r="U88" s="25">
        <f t="shared" si="39"/>
        <v>8</v>
      </c>
      <c r="V88" s="25">
        <f t="shared" si="40"/>
        <v>8</v>
      </c>
      <c r="W88" s="25">
        <f t="shared" si="41"/>
        <v>8</v>
      </c>
      <c r="X88" s="25">
        <f t="shared" si="42"/>
        <v>8</v>
      </c>
      <c r="Y88" s="25">
        <f t="shared" si="43"/>
        <v>8</v>
      </c>
    </row>
    <row r="89" spans="1:25">
      <c r="A89" s="15">
        <f t="shared" si="45"/>
        <v>0</v>
      </c>
      <c r="E89" s="15"/>
      <c r="G89" s="25">
        <f>SUM(G53:G88)</f>
        <v>8</v>
      </c>
      <c r="H89" s="25">
        <f t="shared" ref="H89:O89" si="47">SUM(H53:H88)</f>
        <v>8</v>
      </c>
      <c r="I89" s="25">
        <f t="shared" si="47"/>
        <v>8</v>
      </c>
      <c r="J89" s="25">
        <f t="shared" si="47"/>
        <v>8</v>
      </c>
      <c r="K89" s="25">
        <f t="shared" si="47"/>
        <v>8</v>
      </c>
      <c r="L89" s="25">
        <f t="shared" si="47"/>
        <v>8</v>
      </c>
      <c r="M89" s="25">
        <f t="shared" si="47"/>
        <v>8</v>
      </c>
      <c r="N89" s="25">
        <f t="shared" si="47"/>
        <v>8</v>
      </c>
      <c r="O89" s="25">
        <f t="shared" si="47"/>
        <v>8</v>
      </c>
      <c r="Q89" s="25"/>
      <c r="R89" s="25"/>
      <c r="S89" s="25"/>
      <c r="T89" s="25"/>
      <c r="U89" s="25"/>
      <c r="V89" s="25"/>
      <c r="W89" s="25"/>
      <c r="X89" s="25"/>
      <c r="Y89" s="25"/>
    </row>
    <row r="90" spans="1:25">
      <c r="A90" s="15" t="str">
        <f t="shared" si="45"/>
        <v>B</v>
      </c>
      <c r="C90" s="45" t="s">
        <v>14</v>
      </c>
      <c r="D90" s="45"/>
      <c r="E90" s="15"/>
    </row>
    <row r="91" spans="1:25">
      <c r="A91" s="15" t="str">
        <f t="shared" si="45"/>
        <v>B1</v>
      </c>
      <c r="B91" s="12">
        <v>1</v>
      </c>
      <c r="C91" s="12">
        <v>1</v>
      </c>
      <c r="D91" s="12">
        <v>8</v>
      </c>
      <c r="E91" s="15"/>
      <c r="G91" s="43">
        <f t="shared" ref="G91:O106" si="48">IF($C91=G$13,1,IF($D91=G$13,1,0))</f>
        <v>1</v>
      </c>
      <c r="H91" s="43">
        <f t="shared" si="48"/>
        <v>0</v>
      </c>
      <c r="I91" s="43">
        <f t="shared" si="48"/>
        <v>0</v>
      </c>
      <c r="J91" s="43">
        <f t="shared" si="48"/>
        <v>0</v>
      </c>
      <c r="K91" s="43">
        <f t="shared" si="48"/>
        <v>0</v>
      </c>
      <c r="L91" s="43">
        <f t="shared" si="48"/>
        <v>0</v>
      </c>
      <c r="M91" s="43">
        <f t="shared" si="48"/>
        <v>0</v>
      </c>
      <c r="N91" s="43">
        <f t="shared" si="48"/>
        <v>1</v>
      </c>
      <c r="O91" s="43">
        <f t="shared" si="48"/>
        <v>0</v>
      </c>
      <c r="P91" s="44"/>
      <c r="Q91" s="43">
        <f t="shared" ref="Q91" si="49">G91</f>
        <v>1</v>
      </c>
      <c r="R91" s="43">
        <f t="shared" ref="R91" si="50">H91</f>
        <v>0</v>
      </c>
      <c r="S91" s="43">
        <f t="shared" ref="S91" si="51">I91</f>
        <v>0</v>
      </c>
      <c r="T91" s="43">
        <f t="shared" ref="T91" si="52">J91</f>
        <v>0</v>
      </c>
      <c r="U91" s="43">
        <f t="shared" ref="U91" si="53">K91</f>
        <v>0</v>
      </c>
      <c r="V91" s="43">
        <f t="shared" ref="V91" si="54">L91</f>
        <v>0</v>
      </c>
      <c r="W91" s="43">
        <f t="shared" ref="W91" si="55">M91</f>
        <v>0</v>
      </c>
      <c r="X91" s="43">
        <f t="shared" ref="X91" si="56">N91</f>
        <v>1</v>
      </c>
      <c r="Y91" s="43">
        <f t="shared" ref="Y91" si="57">O91</f>
        <v>0</v>
      </c>
    </row>
    <row r="92" spans="1:25">
      <c r="A92" s="15" t="str">
        <f t="shared" si="45"/>
        <v>B2</v>
      </c>
      <c r="B92" s="12">
        <v>2</v>
      </c>
      <c r="C92" s="12">
        <v>4</v>
      </c>
      <c r="D92" s="12">
        <v>3</v>
      </c>
      <c r="E92" s="15"/>
      <c r="G92" s="25">
        <f t="shared" si="48"/>
        <v>0</v>
      </c>
      <c r="H92" s="25">
        <f t="shared" si="48"/>
        <v>0</v>
      </c>
      <c r="I92" s="25">
        <f t="shared" si="48"/>
        <v>1</v>
      </c>
      <c r="J92" s="25">
        <f t="shared" si="48"/>
        <v>1</v>
      </c>
      <c r="K92" s="25">
        <f t="shared" si="48"/>
        <v>0</v>
      </c>
      <c r="L92" s="25">
        <f t="shared" si="48"/>
        <v>0</v>
      </c>
      <c r="M92" s="25">
        <f t="shared" si="48"/>
        <v>0</v>
      </c>
      <c r="N92" s="25">
        <f t="shared" si="48"/>
        <v>0</v>
      </c>
      <c r="O92" s="25">
        <f t="shared" si="48"/>
        <v>0</v>
      </c>
      <c r="Q92" s="25">
        <f t="shared" ref="Q92:Q126" si="58">G92+Q91</f>
        <v>1</v>
      </c>
      <c r="R92" s="25">
        <f t="shared" ref="R92:R126" si="59">H92+R91</f>
        <v>0</v>
      </c>
      <c r="S92" s="25">
        <f t="shared" ref="S92:S126" si="60">I92+S91</f>
        <v>1</v>
      </c>
      <c r="T92" s="25">
        <f t="shared" ref="T92:T126" si="61">J92+T91</f>
        <v>1</v>
      </c>
      <c r="U92" s="25">
        <f t="shared" ref="U92:U126" si="62">K92+U91</f>
        <v>0</v>
      </c>
      <c r="V92" s="25">
        <f t="shared" ref="V92:V126" si="63">L92+V91</f>
        <v>0</v>
      </c>
      <c r="W92" s="25">
        <f t="shared" ref="W92:W126" si="64">M92+W91</f>
        <v>0</v>
      </c>
      <c r="X92" s="25">
        <f t="shared" ref="X92:X126" si="65">N92+X91</f>
        <v>1</v>
      </c>
      <c r="Y92" s="25">
        <f t="shared" ref="Y92:Y126" si="66">O92+Y91</f>
        <v>0</v>
      </c>
    </row>
    <row r="93" spans="1:25">
      <c r="A93" s="15" t="str">
        <f t="shared" si="45"/>
        <v>B3</v>
      </c>
      <c r="B93" s="12">
        <v>3</v>
      </c>
      <c r="C93" s="12">
        <v>2</v>
      </c>
      <c r="D93" s="12">
        <v>5</v>
      </c>
      <c r="E93" s="15"/>
      <c r="G93" s="25">
        <f t="shared" si="48"/>
        <v>0</v>
      </c>
      <c r="H93" s="25">
        <f t="shared" si="48"/>
        <v>1</v>
      </c>
      <c r="I93" s="25">
        <f t="shared" si="48"/>
        <v>0</v>
      </c>
      <c r="J93" s="25">
        <f t="shared" si="48"/>
        <v>0</v>
      </c>
      <c r="K93" s="25">
        <f t="shared" si="48"/>
        <v>1</v>
      </c>
      <c r="L93" s="25">
        <f t="shared" si="48"/>
        <v>0</v>
      </c>
      <c r="M93" s="25">
        <f t="shared" si="48"/>
        <v>0</v>
      </c>
      <c r="N93" s="25">
        <f t="shared" si="48"/>
        <v>0</v>
      </c>
      <c r="O93" s="25">
        <f t="shared" si="48"/>
        <v>0</v>
      </c>
      <c r="Q93" s="25">
        <f t="shared" si="58"/>
        <v>1</v>
      </c>
      <c r="R93" s="25">
        <f t="shared" si="59"/>
        <v>1</v>
      </c>
      <c r="S93" s="25">
        <f t="shared" si="60"/>
        <v>1</v>
      </c>
      <c r="T93" s="25">
        <f t="shared" si="61"/>
        <v>1</v>
      </c>
      <c r="U93" s="25">
        <f t="shared" si="62"/>
        <v>1</v>
      </c>
      <c r="V93" s="25">
        <f t="shared" si="63"/>
        <v>0</v>
      </c>
      <c r="W93" s="25">
        <f t="shared" si="64"/>
        <v>0</v>
      </c>
      <c r="X93" s="25">
        <f t="shared" si="65"/>
        <v>1</v>
      </c>
      <c r="Y93" s="25">
        <f t="shared" si="66"/>
        <v>0</v>
      </c>
    </row>
    <row r="94" spans="1:25">
      <c r="A94" s="15" t="str">
        <f t="shared" si="45"/>
        <v>B4</v>
      </c>
      <c r="B94" s="12">
        <v>4</v>
      </c>
      <c r="C94" s="12">
        <v>7</v>
      </c>
      <c r="D94" s="12">
        <v>9</v>
      </c>
      <c r="E94" s="15"/>
      <c r="G94" s="25">
        <f t="shared" si="48"/>
        <v>0</v>
      </c>
      <c r="H94" s="25">
        <f t="shared" si="48"/>
        <v>0</v>
      </c>
      <c r="I94" s="25">
        <f t="shared" si="48"/>
        <v>0</v>
      </c>
      <c r="J94" s="25">
        <f t="shared" si="48"/>
        <v>0</v>
      </c>
      <c r="K94" s="25">
        <f t="shared" si="48"/>
        <v>0</v>
      </c>
      <c r="L94" s="25">
        <f t="shared" si="48"/>
        <v>0</v>
      </c>
      <c r="M94" s="25">
        <f t="shared" si="48"/>
        <v>1</v>
      </c>
      <c r="N94" s="25">
        <f t="shared" si="48"/>
        <v>0</v>
      </c>
      <c r="O94" s="25">
        <f t="shared" si="48"/>
        <v>1</v>
      </c>
      <c r="Q94" s="25">
        <f t="shared" si="58"/>
        <v>1</v>
      </c>
      <c r="R94" s="25">
        <f t="shared" si="59"/>
        <v>1</v>
      </c>
      <c r="S94" s="25">
        <f t="shared" si="60"/>
        <v>1</v>
      </c>
      <c r="T94" s="25">
        <f t="shared" si="61"/>
        <v>1</v>
      </c>
      <c r="U94" s="25">
        <f t="shared" si="62"/>
        <v>1</v>
      </c>
      <c r="V94" s="25">
        <f t="shared" si="63"/>
        <v>0</v>
      </c>
      <c r="W94" s="25">
        <f t="shared" si="64"/>
        <v>1</v>
      </c>
      <c r="X94" s="25">
        <f t="shared" si="65"/>
        <v>1</v>
      </c>
      <c r="Y94" s="25">
        <f t="shared" si="66"/>
        <v>1</v>
      </c>
    </row>
    <row r="95" spans="1:25">
      <c r="A95" s="15" t="str">
        <f t="shared" si="45"/>
        <v>B5</v>
      </c>
      <c r="B95" s="12">
        <v>5</v>
      </c>
      <c r="C95" s="12">
        <v>3</v>
      </c>
      <c r="D95" s="12">
        <v>1</v>
      </c>
      <c r="E95" s="15"/>
      <c r="G95" s="43">
        <f t="shared" si="48"/>
        <v>1</v>
      </c>
      <c r="H95" s="43">
        <f t="shared" si="48"/>
        <v>0</v>
      </c>
      <c r="I95" s="43">
        <f t="shared" si="48"/>
        <v>1</v>
      </c>
      <c r="J95" s="43">
        <f t="shared" si="48"/>
        <v>0</v>
      </c>
      <c r="K95" s="43">
        <f t="shared" si="48"/>
        <v>0</v>
      </c>
      <c r="L95" s="43">
        <f t="shared" si="48"/>
        <v>0</v>
      </c>
      <c r="M95" s="43">
        <f t="shared" si="48"/>
        <v>0</v>
      </c>
      <c r="N95" s="43">
        <f t="shared" si="48"/>
        <v>0</v>
      </c>
      <c r="O95" s="43">
        <f t="shared" si="48"/>
        <v>0</v>
      </c>
      <c r="P95" s="44"/>
      <c r="Q95" s="43">
        <f t="shared" si="58"/>
        <v>2</v>
      </c>
      <c r="R95" s="43">
        <f t="shared" si="59"/>
        <v>1</v>
      </c>
      <c r="S95" s="43">
        <f t="shared" si="60"/>
        <v>2</v>
      </c>
      <c r="T95" s="43">
        <f t="shared" si="61"/>
        <v>1</v>
      </c>
      <c r="U95" s="43">
        <f t="shared" si="62"/>
        <v>1</v>
      </c>
      <c r="V95" s="43">
        <f t="shared" si="63"/>
        <v>0</v>
      </c>
      <c r="W95" s="43">
        <f t="shared" si="64"/>
        <v>1</v>
      </c>
      <c r="X95" s="43">
        <f t="shared" si="65"/>
        <v>1</v>
      </c>
      <c r="Y95" s="43">
        <f t="shared" si="66"/>
        <v>1</v>
      </c>
    </row>
    <row r="96" spans="1:25">
      <c r="A96" s="15" t="str">
        <f t="shared" si="45"/>
        <v>B6</v>
      </c>
      <c r="B96" s="12">
        <v>6</v>
      </c>
      <c r="C96" s="12">
        <v>5</v>
      </c>
      <c r="D96" s="12">
        <v>4</v>
      </c>
      <c r="E96" s="15"/>
      <c r="G96" s="43">
        <f t="shared" si="48"/>
        <v>0</v>
      </c>
      <c r="H96" s="43">
        <f t="shared" si="48"/>
        <v>0</v>
      </c>
      <c r="I96" s="43">
        <f t="shared" si="48"/>
        <v>0</v>
      </c>
      <c r="J96" s="43">
        <f t="shared" si="48"/>
        <v>1</v>
      </c>
      <c r="K96" s="43">
        <f t="shared" si="48"/>
        <v>1</v>
      </c>
      <c r="L96" s="43">
        <f t="shared" si="48"/>
        <v>0</v>
      </c>
      <c r="M96" s="43">
        <f t="shared" si="48"/>
        <v>0</v>
      </c>
      <c r="N96" s="43">
        <f t="shared" si="48"/>
        <v>0</v>
      </c>
      <c r="O96" s="43">
        <f t="shared" si="48"/>
        <v>0</v>
      </c>
      <c r="P96" s="44"/>
      <c r="Q96" s="43">
        <f t="shared" si="58"/>
        <v>2</v>
      </c>
      <c r="R96" s="43">
        <f t="shared" si="59"/>
        <v>1</v>
      </c>
      <c r="S96" s="43">
        <f t="shared" si="60"/>
        <v>2</v>
      </c>
      <c r="T96" s="43">
        <f t="shared" si="61"/>
        <v>2</v>
      </c>
      <c r="U96" s="43">
        <f t="shared" si="62"/>
        <v>2</v>
      </c>
      <c r="V96" s="43">
        <f t="shared" si="63"/>
        <v>0</v>
      </c>
      <c r="W96" s="43">
        <f t="shared" si="64"/>
        <v>1</v>
      </c>
      <c r="X96" s="43">
        <f t="shared" si="65"/>
        <v>1</v>
      </c>
      <c r="Y96" s="43">
        <f t="shared" si="66"/>
        <v>1</v>
      </c>
    </row>
    <row r="97" spans="1:25">
      <c r="A97" s="15" t="str">
        <f t="shared" si="45"/>
        <v>B7</v>
      </c>
      <c r="B97" s="12">
        <v>7</v>
      </c>
      <c r="C97" s="12">
        <v>9</v>
      </c>
      <c r="D97" s="12">
        <v>2</v>
      </c>
      <c r="E97" s="15"/>
      <c r="G97" s="43">
        <f t="shared" si="48"/>
        <v>0</v>
      </c>
      <c r="H97" s="43">
        <f t="shared" si="48"/>
        <v>1</v>
      </c>
      <c r="I97" s="43">
        <f t="shared" si="48"/>
        <v>0</v>
      </c>
      <c r="J97" s="43">
        <f t="shared" si="48"/>
        <v>0</v>
      </c>
      <c r="K97" s="43">
        <f t="shared" si="48"/>
        <v>0</v>
      </c>
      <c r="L97" s="43">
        <f t="shared" si="48"/>
        <v>0</v>
      </c>
      <c r="M97" s="43">
        <f t="shared" si="48"/>
        <v>0</v>
      </c>
      <c r="N97" s="43">
        <f t="shared" si="48"/>
        <v>0</v>
      </c>
      <c r="O97" s="43">
        <f t="shared" si="48"/>
        <v>1</v>
      </c>
      <c r="P97" s="44"/>
      <c r="Q97" s="43">
        <f t="shared" si="58"/>
        <v>2</v>
      </c>
      <c r="R97" s="43">
        <f t="shared" si="59"/>
        <v>2</v>
      </c>
      <c r="S97" s="43">
        <f t="shared" si="60"/>
        <v>2</v>
      </c>
      <c r="T97" s="43">
        <f t="shared" si="61"/>
        <v>2</v>
      </c>
      <c r="U97" s="43">
        <f t="shared" si="62"/>
        <v>2</v>
      </c>
      <c r="V97" s="43">
        <f t="shared" si="63"/>
        <v>0</v>
      </c>
      <c r="W97" s="43">
        <f t="shared" si="64"/>
        <v>1</v>
      </c>
      <c r="X97" s="43">
        <f t="shared" si="65"/>
        <v>1</v>
      </c>
      <c r="Y97" s="43">
        <f t="shared" si="66"/>
        <v>2</v>
      </c>
    </row>
    <row r="98" spans="1:25">
      <c r="A98" s="15" t="str">
        <f t="shared" si="45"/>
        <v>B8</v>
      </c>
      <c r="B98" s="12">
        <v>8</v>
      </c>
      <c r="C98" s="12">
        <v>6</v>
      </c>
      <c r="D98" s="12">
        <v>7</v>
      </c>
      <c r="E98" s="15"/>
      <c r="G98" s="25">
        <f t="shared" si="48"/>
        <v>0</v>
      </c>
      <c r="H98" s="25">
        <f t="shared" si="48"/>
        <v>0</v>
      </c>
      <c r="I98" s="25">
        <f t="shared" si="48"/>
        <v>0</v>
      </c>
      <c r="J98" s="25">
        <f t="shared" si="48"/>
        <v>0</v>
      </c>
      <c r="K98" s="25">
        <f t="shared" si="48"/>
        <v>0</v>
      </c>
      <c r="L98" s="25">
        <f t="shared" si="48"/>
        <v>1</v>
      </c>
      <c r="M98" s="25">
        <f t="shared" si="48"/>
        <v>1</v>
      </c>
      <c r="N98" s="25">
        <f t="shared" si="48"/>
        <v>0</v>
      </c>
      <c r="O98" s="25">
        <f t="shared" si="48"/>
        <v>0</v>
      </c>
      <c r="Q98" s="25">
        <f t="shared" si="58"/>
        <v>2</v>
      </c>
      <c r="R98" s="25">
        <f t="shared" si="59"/>
        <v>2</v>
      </c>
      <c r="S98" s="25">
        <f t="shared" si="60"/>
        <v>2</v>
      </c>
      <c r="T98" s="25">
        <f t="shared" si="61"/>
        <v>2</v>
      </c>
      <c r="U98" s="25">
        <f t="shared" si="62"/>
        <v>2</v>
      </c>
      <c r="V98" s="25">
        <f t="shared" si="63"/>
        <v>1</v>
      </c>
      <c r="W98" s="25">
        <f t="shared" si="64"/>
        <v>2</v>
      </c>
      <c r="X98" s="25">
        <f t="shared" si="65"/>
        <v>1</v>
      </c>
      <c r="Y98" s="25">
        <f t="shared" si="66"/>
        <v>2</v>
      </c>
    </row>
    <row r="99" spans="1:25">
      <c r="A99" s="15" t="str">
        <f t="shared" si="45"/>
        <v>B9</v>
      </c>
      <c r="B99" s="12">
        <v>9</v>
      </c>
      <c r="C99" s="12">
        <v>8</v>
      </c>
      <c r="D99" s="12">
        <v>3</v>
      </c>
      <c r="E99" s="15"/>
      <c r="G99" s="26">
        <f t="shared" si="48"/>
        <v>0</v>
      </c>
      <c r="H99" s="26">
        <f t="shared" si="48"/>
        <v>0</v>
      </c>
      <c r="I99" s="26">
        <f t="shared" si="48"/>
        <v>1</v>
      </c>
      <c r="J99" s="26">
        <f t="shared" si="48"/>
        <v>0</v>
      </c>
      <c r="K99" s="26">
        <f t="shared" si="48"/>
        <v>0</v>
      </c>
      <c r="L99" s="26">
        <f t="shared" si="48"/>
        <v>0</v>
      </c>
      <c r="M99" s="26">
        <f t="shared" si="48"/>
        <v>0</v>
      </c>
      <c r="N99" s="26">
        <f t="shared" si="48"/>
        <v>1</v>
      </c>
      <c r="O99" s="26">
        <f t="shared" si="48"/>
        <v>0</v>
      </c>
      <c r="P99" s="40"/>
      <c r="Q99" s="26">
        <f t="shared" si="58"/>
        <v>2</v>
      </c>
      <c r="R99" s="26">
        <f t="shared" si="59"/>
        <v>2</v>
      </c>
      <c r="S99" s="26">
        <f t="shared" si="60"/>
        <v>3</v>
      </c>
      <c r="T99" s="26">
        <f t="shared" si="61"/>
        <v>2</v>
      </c>
      <c r="U99" s="26">
        <f t="shared" si="62"/>
        <v>2</v>
      </c>
      <c r="V99" s="26">
        <f t="shared" si="63"/>
        <v>1</v>
      </c>
      <c r="W99" s="26">
        <f t="shared" si="64"/>
        <v>2</v>
      </c>
      <c r="X99" s="26">
        <f t="shared" si="65"/>
        <v>2</v>
      </c>
      <c r="Y99" s="26">
        <f t="shared" si="66"/>
        <v>2</v>
      </c>
    </row>
    <row r="100" spans="1:25">
      <c r="A100" s="15" t="str">
        <f t="shared" si="45"/>
        <v>B10</v>
      </c>
      <c r="B100" s="12">
        <v>10</v>
      </c>
      <c r="C100" s="12">
        <v>4</v>
      </c>
      <c r="D100" s="12">
        <v>9</v>
      </c>
      <c r="E100" s="15"/>
      <c r="G100" s="43">
        <f t="shared" si="48"/>
        <v>0</v>
      </c>
      <c r="H100" s="43">
        <f t="shared" si="48"/>
        <v>0</v>
      </c>
      <c r="I100" s="43">
        <f t="shared" si="48"/>
        <v>0</v>
      </c>
      <c r="J100" s="43">
        <f t="shared" si="48"/>
        <v>1</v>
      </c>
      <c r="K100" s="43">
        <f t="shared" si="48"/>
        <v>0</v>
      </c>
      <c r="L100" s="43">
        <f t="shared" si="48"/>
        <v>0</v>
      </c>
      <c r="M100" s="43">
        <f t="shared" si="48"/>
        <v>0</v>
      </c>
      <c r="N100" s="43">
        <f t="shared" si="48"/>
        <v>0</v>
      </c>
      <c r="O100" s="43">
        <f t="shared" si="48"/>
        <v>1</v>
      </c>
      <c r="P100" s="44"/>
      <c r="Q100" s="43">
        <f t="shared" si="58"/>
        <v>2</v>
      </c>
      <c r="R100" s="43">
        <f t="shared" si="59"/>
        <v>2</v>
      </c>
      <c r="S100" s="43">
        <f t="shared" si="60"/>
        <v>3</v>
      </c>
      <c r="T100" s="43">
        <f t="shared" si="61"/>
        <v>3</v>
      </c>
      <c r="U100" s="43">
        <f t="shared" si="62"/>
        <v>2</v>
      </c>
      <c r="V100" s="43">
        <f t="shared" si="63"/>
        <v>1</v>
      </c>
      <c r="W100" s="43">
        <f t="shared" si="64"/>
        <v>2</v>
      </c>
      <c r="X100" s="43">
        <f t="shared" si="65"/>
        <v>2</v>
      </c>
      <c r="Y100" s="43">
        <f t="shared" si="66"/>
        <v>3</v>
      </c>
    </row>
    <row r="101" spans="1:25">
      <c r="A101" s="15" t="str">
        <f t="shared" si="45"/>
        <v>B11</v>
      </c>
      <c r="B101" s="12">
        <v>11</v>
      </c>
      <c r="C101" s="12">
        <v>2</v>
      </c>
      <c r="D101" s="12">
        <v>6</v>
      </c>
      <c r="E101" s="15"/>
      <c r="G101" s="43">
        <f t="shared" si="48"/>
        <v>0</v>
      </c>
      <c r="H101" s="43">
        <f t="shared" si="48"/>
        <v>1</v>
      </c>
      <c r="I101" s="43">
        <f t="shared" si="48"/>
        <v>0</v>
      </c>
      <c r="J101" s="43">
        <f t="shared" si="48"/>
        <v>0</v>
      </c>
      <c r="K101" s="43">
        <f t="shared" si="48"/>
        <v>0</v>
      </c>
      <c r="L101" s="43">
        <f t="shared" si="48"/>
        <v>1</v>
      </c>
      <c r="M101" s="43">
        <f t="shared" si="48"/>
        <v>0</v>
      </c>
      <c r="N101" s="43">
        <f t="shared" si="48"/>
        <v>0</v>
      </c>
      <c r="O101" s="43">
        <f t="shared" si="48"/>
        <v>0</v>
      </c>
      <c r="P101" s="44"/>
      <c r="Q101" s="43">
        <f t="shared" si="58"/>
        <v>2</v>
      </c>
      <c r="R101" s="43">
        <f t="shared" si="59"/>
        <v>3</v>
      </c>
      <c r="S101" s="43">
        <f t="shared" si="60"/>
        <v>3</v>
      </c>
      <c r="T101" s="43">
        <f t="shared" si="61"/>
        <v>3</v>
      </c>
      <c r="U101" s="43">
        <f t="shared" si="62"/>
        <v>2</v>
      </c>
      <c r="V101" s="43">
        <f t="shared" si="63"/>
        <v>2</v>
      </c>
      <c r="W101" s="43">
        <f t="shared" si="64"/>
        <v>2</v>
      </c>
      <c r="X101" s="43">
        <f t="shared" si="65"/>
        <v>2</v>
      </c>
      <c r="Y101" s="43">
        <f t="shared" si="66"/>
        <v>3</v>
      </c>
    </row>
    <row r="102" spans="1:25">
      <c r="A102" s="15" t="str">
        <f t="shared" si="45"/>
        <v>B12</v>
      </c>
      <c r="B102" s="12">
        <v>12</v>
      </c>
      <c r="C102" s="12">
        <v>1</v>
      </c>
      <c r="D102" s="12">
        <v>5</v>
      </c>
      <c r="E102" s="15"/>
      <c r="G102" s="43">
        <f t="shared" si="48"/>
        <v>1</v>
      </c>
      <c r="H102" s="43">
        <f t="shared" si="48"/>
        <v>0</v>
      </c>
      <c r="I102" s="43">
        <f t="shared" si="48"/>
        <v>0</v>
      </c>
      <c r="J102" s="43">
        <f t="shared" si="48"/>
        <v>0</v>
      </c>
      <c r="K102" s="43">
        <f t="shared" si="48"/>
        <v>1</v>
      </c>
      <c r="L102" s="43">
        <f t="shared" si="48"/>
        <v>0</v>
      </c>
      <c r="M102" s="43">
        <f t="shared" si="48"/>
        <v>0</v>
      </c>
      <c r="N102" s="43">
        <f t="shared" si="48"/>
        <v>0</v>
      </c>
      <c r="O102" s="43">
        <f t="shared" si="48"/>
        <v>0</v>
      </c>
      <c r="P102" s="44"/>
      <c r="Q102" s="43">
        <f t="shared" si="58"/>
        <v>3</v>
      </c>
      <c r="R102" s="43">
        <f t="shared" si="59"/>
        <v>3</v>
      </c>
      <c r="S102" s="43">
        <f t="shared" si="60"/>
        <v>3</v>
      </c>
      <c r="T102" s="43">
        <f t="shared" si="61"/>
        <v>3</v>
      </c>
      <c r="U102" s="43">
        <f t="shared" si="62"/>
        <v>3</v>
      </c>
      <c r="V102" s="43">
        <f t="shared" si="63"/>
        <v>2</v>
      </c>
      <c r="W102" s="43">
        <f t="shared" si="64"/>
        <v>2</v>
      </c>
      <c r="X102" s="43">
        <f t="shared" si="65"/>
        <v>2</v>
      </c>
      <c r="Y102" s="43">
        <f t="shared" si="66"/>
        <v>3</v>
      </c>
    </row>
    <row r="103" spans="1:25">
      <c r="A103" s="15" t="str">
        <f t="shared" si="45"/>
        <v>B13</v>
      </c>
      <c r="B103" s="12">
        <v>13</v>
      </c>
      <c r="C103" s="12">
        <v>8</v>
      </c>
      <c r="D103" s="12">
        <v>4</v>
      </c>
      <c r="E103" s="15"/>
      <c r="G103" s="25">
        <f t="shared" si="48"/>
        <v>0</v>
      </c>
      <c r="H103" s="25">
        <f t="shared" si="48"/>
        <v>0</v>
      </c>
      <c r="I103" s="25">
        <f t="shared" si="48"/>
        <v>0</v>
      </c>
      <c r="J103" s="25">
        <f t="shared" si="48"/>
        <v>1</v>
      </c>
      <c r="K103" s="25">
        <f t="shared" si="48"/>
        <v>0</v>
      </c>
      <c r="L103" s="25">
        <f t="shared" si="48"/>
        <v>0</v>
      </c>
      <c r="M103" s="25">
        <f t="shared" si="48"/>
        <v>0</v>
      </c>
      <c r="N103" s="25">
        <f t="shared" si="48"/>
        <v>1</v>
      </c>
      <c r="O103" s="25">
        <f t="shared" si="48"/>
        <v>0</v>
      </c>
      <c r="Q103" s="25">
        <f t="shared" si="58"/>
        <v>3</v>
      </c>
      <c r="R103" s="25">
        <f t="shared" si="59"/>
        <v>3</v>
      </c>
      <c r="S103" s="25">
        <f t="shared" si="60"/>
        <v>3</v>
      </c>
      <c r="T103" s="25">
        <f t="shared" si="61"/>
        <v>4</v>
      </c>
      <c r="U103" s="25">
        <f t="shared" si="62"/>
        <v>3</v>
      </c>
      <c r="V103" s="25">
        <f t="shared" si="63"/>
        <v>2</v>
      </c>
      <c r="W103" s="25">
        <f t="shared" si="64"/>
        <v>2</v>
      </c>
      <c r="X103" s="25">
        <f t="shared" si="65"/>
        <v>3</v>
      </c>
      <c r="Y103" s="25">
        <f t="shared" si="66"/>
        <v>3</v>
      </c>
    </row>
    <row r="104" spans="1:25">
      <c r="A104" s="15" t="str">
        <f t="shared" si="45"/>
        <v>B14</v>
      </c>
      <c r="B104" s="12">
        <v>14</v>
      </c>
      <c r="C104" s="12">
        <v>9</v>
      </c>
      <c r="D104" s="12">
        <v>6</v>
      </c>
      <c r="E104" s="15"/>
      <c r="G104" s="25">
        <f t="shared" si="48"/>
        <v>0</v>
      </c>
      <c r="H104" s="25">
        <f t="shared" si="48"/>
        <v>0</v>
      </c>
      <c r="I104" s="25">
        <f t="shared" si="48"/>
        <v>0</v>
      </c>
      <c r="J104" s="25">
        <f t="shared" si="48"/>
        <v>0</v>
      </c>
      <c r="K104" s="25">
        <f t="shared" si="48"/>
        <v>0</v>
      </c>
      <c r="L104" s="25">
        <f t="shared" si="48"/>
        <v>1</v>
      </c>
      <c r="M104" s="25">
        <f t="shared" si="48"/>
        <v>0</v>
      </c>
      <c r="N104" s="25">
        <f t="shared" si="48"/>
        <v>0</v>
      </c>
      <c r="O104" s="25">
        <f t="shared" si="48"/>
        <v>1</v>
      </c>
      <c r="Q104" s="25">
        <f t="shared" si="58"/>
        <v>3</v>
      </c>
      <c r="R104" s="25">
        <f t="shared" si="59"/>
        <v>3</v>
      </c>
      <c r="S104" s="25">
        <f t="shared" si="60"/>
        <v>3</v>
      </c>
      <c r="T104" s="25">
        <f t="shared" si="61"/>
        <v>4</v>
      </c>
      <c r="U104" s="25">
        <f t="shared" si="62"/>
        <v>3</v>
      </c>
      <c r="V104" s="25">
        <f t="shared" si="63"/>
        <v>3</v>
      </c>
      <c r="W104" s="25">
        <f t="shared" si="64"/>
        <v>2</v>
      </c>
      <c r="X104" s="25">
        <f t="shared" si="65"/>
        <v>3</v>
      </c>
      <c r="Y104" s="25">
        <f t="shared" si="66"/>
        <v>4</v>
      </c>
    </row>
    <row r="105" spans="1:25">
      <c r="A105" s="15" t="str">
        <f t="shared" si="45"/>
        <v>B15</v>
      </c>
      <c r="B105" s="12">
        <v>15</v>
      </c>
      <c r="C105" s="12">
        <v>5</v>
      </c>
      <c r="D105" s="12">
        <v>7</v>
      </c>
      <c r="E105" s="15"/>
      <c r="G105" s="25">
        <f t="shared" si="48"/>
        <v>0</v>
      </c>
      <c r="H105" s="25">
        <f t="shared" si="48"/>
        <v>0</v>
      </c>
      <c r="I105" s="25">
        <f t="shared" si="48"/>
        <v>0</v>
      </c>
      <c r="J105" s="25">
        <f t="shared" si="48"/>
        <v>0</v>
      </c>
      <c r="K105" s="25">
        <f t="shared" si="48"/>
        <v>1</v>
      </c>
      <c r="L105" s="25">
        <f t="shared" si="48"/>
        <v>0</v>
      </c>
      <c r="M105" s="25">
        <f t="shared" si="48"/>
        <v>1</v>
      </c>
      <c r="N105" s="25">
        <f t="shared" si="48"/>
        <v>0</v>
      </c>
      <c r="O105" s="25">
        <f t="shared" si="48"/>
        <v>0</v>
      </c>
      <c r="Q105" s="25">
        <f t="shared" si="58"/>
        <v>3</v>
      </c>
      <c r="R105" s="25">
        <f t="shared" si="59"/>
        <v>3</v>
      </c>
      <c r="S105" s="25">
        <f t="shared" si="60"/>
        <v>3</v>
      </c>
      <c r="T105" s="25">
        <f t="shared" si="61"/>
        <v>4</v>
      </c>
      <c r="U105" s="25">
        <f t="shared" si="62"/>
        <v>4</v>
      </c>
      <c r="V105" s="25">
        <f t="shared" si="63"/>
        <v>3</v>
      </c>
      <c r="W105" s="25">
        <f t="shared" si="64"/>
        <v>3</v>
      </c>
      <c r="X105" s="25">
        <f t="shared" si="65"/>
        <v>3</v>
      </c>
      <c r="Y105" s="25">
        <f t="shared" si="66"/>
        <v>4</v>
      </c>
    </row>
    <row r="106" spans="1:25">
      <c r="A106" s="15" t="str">
        <f t="shared" si="45"/>
        <v>B16</v>
      </c>
      <c r="B106" s="12">
        <v>16</v>
      </c>
      <c r="C106" s="12">
        <v>3</v>
      </c>
      <c r="D106" s="12">
        <v>2</v>
      </c>
      <c r="E106" s="15"/>
      <c r="G106" s="25">
        <f t="shared" si="48"/>
        <v>0</v>
      </c>
      <c r="H106" s="25">
        <f t="shared" si="48"/>
        <v>1</v>
      </c>
      <c r="I106" s="25">
        <f t="shared" si="48"/>
        <v>1</v>
      </c>
      <c r="J106" s="25">
        <f t="shared" si="48"/>
        <v>0</v>
      </c>
      <c r="K106" s="25">
        <f t="shared" si="48"/>
        <v>0</v>
      </c>
      <c r="L106" s="25">
        <f t="shared" si="48"/>
        <v>0</v>
      </c>
      <c r="M106" s="25">
        <f t="shared" si="48"/>
        <v>0</v>
      </c>
      <c r="N106" s="25">
        <f t="shared" si="48"/>
        <v>0</v>
      </c>
      <c r="O106" s="25">
        <f t="shared" si="48"/>
        <v>0</v>
      </c>
      <c r="Q106" s="25">
        <f t="shared" si="58"/>
        <v>3</v>
      </c>
      <c r="R106" s="25">
        <f t="shared" si="59"/>
        <v>4</v>
      </c>
      <c r="S106" s="25">
        <f t="shared" si="60"/>
        <v>4</v>
      </c>
      <c r="T106" s="25">
        <f t="shared" si="61"/>
        <v>4</v>
      </c>
      <c r="U106" s="25">
        <f t="shared" si="62"/>
        <v>4</v>
      </c>
      <c r="V106" s="25">
        <f t="shared" si="63"/>
        <v>3</v>
      </c>
      <c r="W106" s="25">
        <f t="shared" si="64"/>
        <v>3</v>
      </c>
      <c r="X106" s="25">
        <f t="shared" si="65"/>
        <v>3</v>
      </c>
      <c r="Y106" s="25">
        <f t="shared" si="66"/>
        <v>4</v>
      </c>
    </row>
    <row r="107" spans="1:25">
      <c r="A107" s="15" t="str">
        <f t="shared" si="45"/>
        <v>B17</v>
      </c>
      <c r="B107" s="12">
        <v>17</v>
      </c>
      <c r="C107" s="12">
        <v>8</v>
      </c>
      <c r="D107" s="12">
        <v>9</v>
      </c>
      <c r="E107" s="15"/>
      <c r="G107" s="25">
        <f t="shared" ref="G107:O122" si="67">IF($C107=G$13,1,IF($D107=G$13,1,0))</f>
        <v>0</v>
      </c>
      <c r="H107" s="25">
        <f t="shared" si="67"/>
        <v>0</v>
      </c>
      <c r="I107" s="25">
        <f t="shared" si="67"/>
        <v>0</v>
      </c>
      <c r="J107" s="25">
        <f t="shared" si="67"/>
        <v>0</v>
      </c>
      <c r="K107" s="25">
        <f t="shared" si="67"/>
        <v>0</v>
      </c>
      <c r="L107" s="25">
        <f t="shared" si="67"/>
        <v>0</v>
      </c>
      <c r="M107" s="25">
        <f t="shared" si="67"/>
        <v>0</v>
      </c>
      <c r="N107" s="25">
        <f t="shared" si="67"/>
        <v>1</v>
      </c>
      <c r="O107" s="25">
        <f t="shared" si="67"/>
        <v>1</v>
      </c>
      <c r="Q107" s="25">
        <f t="shared" si="58"/>
        <v>3</v>
      </c>
      <c r="R107" s="25">
        <f t="shared" si="59"/>
        <v>4</v>
      </c>
      <c r="S107" s="25">
        <f t="shared" si="60"/>
        <v>4</v>
      </c>
      <c r="T107" s="25">
        <f t="shared" si="61"/>
        <v>4</v>
      </c>
      <c r="U107" s="25">
        <f t="shared" si="62"/>
        <v>4</v>
      </c>
      <c r="V107" s="25">
        <f t="shared" si="63"/>
        <v>3</v>
      </c>
      <c r="W107" s="25">
        <f t="shared" si="64"/>
        <v>3</v>
      </c>
      <c r="X107" s="25">
        <f t="shared" si="65"/>
        <v>4</v>
      </c>
      <c r="Y107" s="25">
        <f t="shared" si="66"/>
        <v>5</v>
      </c>
    </row>
    <row r="108" spans="1:25">
      <c r="A108" s="15" t="str">
        <f t="shared" si="45"/>
        <v>B18</v>
      </c>
      <c r="B108" s="12">
        <v>18</v>
      </c>
      <c r="C108" s="12">
        <v>1</v>
      </c>
      <c r="D108" s="12">
        <v>6</v>
      </c>
      <c r="E108" s="15"/>
      <c r="G108" s="26">
        <f t="shared" si="67"/>
        <v>1</v>
      </c>
      <c r="H108" s="26">
        <f t="shared" si="67"/>
        <v>0</v>
      </c>
      <c r="I108" s="26">
        <f t="shared" si="67"/>
        <v>0</v>
      </c>
      <c r="J108" s="26">
        <f t="shared" si="67"/>
        <v>0</v>
      </c>
      <c r="K108" s="26">
        <f t="shared" si="67"/>
        <v>0</v>
      </c>
      <c r="L108" s="26">
        <f t="shared" si="67"/>
        <v>1</v>
      </c>
      <c r="M108" s="26">
        <f t="shared" si="67"/>
        <v>0</v>
      </c>
      <c r="N108" s="26">
        <f t="shared" si="67"/>
        <v>0</v>
      </c>
      <c r="O108" s="26">
        <f t="shared" si="67"/>
        <v>0</v>
      </c>
      <c r="P108" s="40"/>
      <c r="Q108" s="26">
        <f t="shared" si="58"/>
        <v>4</v>
      </c>
      <c r="R108" s="26">
        <f t="shared" si="59"/>
        <v>4</v>
      </c>
      <c r="S108" s="26">
        <f t="shared" si="60"/>
        <v>4</v>
      </c>
      <c r="T108" s="26">
        <f t="shared" si="61"/>
        <v>4</v>
      </c>
      <c r="U108" s="26">
        <f t="shared" si="62"/>
        <v>4</v>
      </c>
      <c r="V108" s="26">
        <f t="shared" si="63"/>
        <v>4</v>
      </c>
      <c r="W108" s="26">
        <f t="shared" si="64"/>
        <v>3</v>
      </c>
      <c r="X108" s="26">
        <f t="shared" si="65"/>
        <v>4</v>
      </c>
      <c r="Y108" s="26">
        <f t="shared" si="66"/>
        <v>5</v>
      </c>
    </row>
    <row r="109" spans="1:25">
      <c r="A109" s="15" t="str">
        <f t="shared" si="45"/>
        <v>B19</v>
      </c>
      <c r="B109" s="12">
        <v>19</v>
      </c>
      <c r="C109" s="12">
        <v>3</v>
      </c>
      <c r="D109" s="12">
        <v>5</v>
      </c>
      <c r="E109" s="15"/>
      <c r="G109" s="25">
        <f t="shared" si="67"/>
        <v>0</v>
      </c>
      <c r="H109" s="25">
        <f t="shared" si="67"/>
        <v>0</v>
      </c>
      <c r="I109" s="25">
        <f t="shared" si="67"/>
        <v>1</v>
      </c>
      <c r="J109" s="25">
        <f t="shared" si="67"/>
        <v>0</v>
      </c>
      <c r="K109" s="25">
        <f t="shared" si="67"/>
        <v>1</v>
      </c>
      <c r="L109" s="25">
        <f t="shared" si="67"/>
        <v>0</v>
      </c>
      <c r="M109" s="25">
        <f t="shared" si="67"/>
        <v>0</v>
      </c>
      <c r="N109" s="25">
        <f t="shared" si="67"/>
        <v>0</v>
      </c>
      <c r="O109" s="25">
        <f t="shared" si="67"/>
        <v>0</v>
      </c>
      <c r="Q109" s="25">
        <f t="shared" si="58"/>
        <v>4</v>
      </c>
      <c r="R109" s="25">
        <f t="shared" si="59"/>
        <v>4</v>
      </c>
      <c r="S109" s="25">
        <f t="shared" si="60"/>
        <v>5</v>
      </c>
      <c r="T109" s="25">
        <f t="shared" si="61"/>
        <v>4</v>
      </c>
      <c r="U109" s="25">
        <f t="shared" si="62"/>
        <v>5</v>
      </c>
      <c r="V109" s="25">
        <f t="shared" si="63"/>
        <v>4</v>
      </c>
      <c r="W109" s="25">
        <f t="shared" si="64"/>
        <v>3</v>
      </c>
      <c r="X109" s="25">
        <f t="shared" si="65"/>
        <v>4</v>
      </c>
      <c r="Y109" s="25">
        <f t="shared" si="66"/>
        <v>5</v>
      </c>
    </row>
    <row r="110" spans="1:25">
      <c r="A110" s="15" t="str">
        <f t="shared" si="45"/>
        <v>B20</v>
      </c>
      <c r="B110" s="12">
        <v>20</v>
      </c>
      <c r="C110" s="12">
        <v>4</v>
      </c>
      <c r="D110" s="12">
        <v>7</v>
      </c>
      <c r="E110" s="15"/>
      <c r="G110" s="43">
        <f t="shared" si="67"/>
        <v>0</v>
      </c>
      <c r="H110" s="43">
        <f t="shared" si="67"/>
        <v>0</v>
      </c>
      <c r="I110" s="43">
        <f t="shared" si="67"/>
        <v>0</v>
      </c>
      <c r="J110" s="43">
        <f t="shared" si="67"/>
        <v>1</v>
      </c>
      <c r="K110" s="43">
        <f t="shared" si="67"/>
        <v>0</v>
      </c>
      <c r="L110" s="43">
        <f t="shared" si="67"/>
        <v>0</v>
      </c>
      <c r="M110" s="43">
        <f t="shared" si="67"/>
        <v>1</v>
      </c>
      <c r="N110" s="43">
        <f t="shared" si="67"/>
        <v>0</v>
      </c>
      <c r="O110" s="43">
        <f t="shared" si="67"/>
        <v>0</v>
      </c>
      <c r="P110" s="44"/>
      <c r="Q110" s="43">
        <f t="shared" si="58"/>
        <v>4</v>
      </c>
      <c r="R110" s="43">
        <f t="shared" si="59"/>
        <v>4</v>
      </c>
      <c r="S110" s="43">
        <f t="shared" si="60"/>
        <v>5</v>
      </c>
      <c r="T110" s="43">
        <f t="shared" si="61"/>
        <v>5</v>
      </c>
      <c r="U110" s="43">
        <f t="shared" si="62"/>
        <v>5</v>
      </c>
      <c r="V110" s="43">
        <f t="shared" si="63"/>
        <v>4</v>
      </c>
      <c r="W110" s="43">
        <f t="shared" si="64"/>
        <v>4</v>
      </c>
      <c r="X110" s="43">
        <f t="shared" si="65"/>
        <v>4</v>
      </c>
      <c r="Y110" s="43">
        <f t="shared" si="66"/>
        <v>5</v>
      </c>
    </row>
    <row r="111" spans="1:25">
      <c r="A111" s="15" t="str">
        <f t="shared" si="45"/>
        <v>B21</v>
      </c>
      <c r="B111" s="12">
        <v>21</v>
      </c>
      <c r="C111" s="12">
        <v>6</v>
      </c>
      <c r="D111" s="12">
        <v>8</v>
      </c>
      <c r="E111" s="15"/>
      <c r="G111" s="43">
        <f t="shared" si="67"/>
        <v>0</v>
      </c>
      <c r="H111" s="43">
        <f t="shared" si="67"/>
        <v>0</v>
      </c>
      <c r="I111" s="43">
        <f t="shared" si="67"/>
        <v>0</v>
      </c>
      <c r="J111" s="43">
        <f t="shared" si="67"/>
        <v>0</v>
      </c>
      <c r="K111" s="43">
        <f t="shared" si="67"/>
        <v>0</v>
      </c>
      <c r="L111" s="43">
        <f t="shared" si="67"/>
        <v>1</v>
      </c>
      <c r="M111" s="43">
        <f t="shared" si="67"/>
        <v>0</v>
      </c>
      <c r="N111" s="43">
        <f t="shared" si="67"/>
        <v>1</v>
      </c>
      <c r="O111" s="43">
        <f t="shared" si="67"/>
        <v>0</v>
      </c>
      <c r="P111" s="44"/>
      <c r="Q111" s="43">
        <f t="shared" si="58"/>
        <v>4</v>
      </c>
      <c r="R111" s="43">
        <f t="shared" si="59"/>
        <v>4</v>
      </c>
      <c r="S111" s="43">
        <f t="shared" si="60"/>
        <v>5</v>
      </c>
      <c r="T111" s="43">
        <f t="shared" si="61"/>
        <v>5</v>
      </c>
      <c r="U111" s="43">
        <f t="shared" si="62"/>
        <v>5</v>
      </c>
      <c r="V111" s="43">
        <f t="shared" si="63"/>
        <v>5</v>
      </c>
      <c r="W111" s="43">
        <f t="shared" si="64"/>
        <v>4</v>
      </c>
      <c r="X111" s="43">
        <f t="shared" si="65"/>
        <v>5</v>
      </c>
      <c r="Y111" s="43">
        <f t="shared" si="66"/>
        <v>5</v>
      </c>
    </row>
    <row r="112" spans="1:25">
      <c r="A112" s="15" t="str">
        <f t="shared" si="45"/>
        <v>B22</v>
      </c>
      <c r="B112" s="12">
        <v>22</v>
      </c>
      <c r="C112" s="12">
        <v>9</v>
      </c>
      <c r="D112" s="12">
        <v>3</v>
      </c>
      <c r="E112" s="15"/>
      <c r="G112" s="25">
        <f t="shared" si="67"/>
        <v>0</v>
      </c>
      <c r="H112" s="25">
        <f t="shared" si="67"/>
        <v>0</v>
      </c>
      <c r="I112" s="25">
        <f t="shared" si="67"/>
        <v>1</v>
      </c>
      <c r="J112" s="25">
        <f t="shared" si="67"/>
        <v>0</v>
      </c>
      <c r="K112" s="25">
        <f t="shared" si="67"/>
        <v>0</v>
      </c>
      <c r="L112" s="25">
        <f t="shared" si="67"/>
        <v>0</v>
      </c>
      <c r="M112" s="25">
        <f t="shared" si="67"/>
        <v>0</v>
      </c>
      <c r="N112" s="25">
        <f t="shared" si="67"/>
        <v>0</v>
      </c>
      <c r="O112" s="25">
        <f t="shared" si="67"/>
        <v>1</v>
      </c>
      <c r="Q112" s="25">
        <f t="shared" si="58"/>
        <v>4</v>
      </c>
      <c r="R112" s="25">
        <f t="shared" si="59"/>
        <v>4</v>
      </c>
      <c r="S112" s="25">
        <f t="shared" si="60"/>
        <v>6</v>
      </c>
      <c r="T112" s="25">
        <f t="shared" si="61"/>
        <v>5</v>
      </c>
      <c r="U112" s="25">
        <f t="shared" si="62"/>
        <v>5</v>
      </c>
      <c r="V112" s="25">
        <f t="shared" si="63"/>
        <v>5</v>
      </c>
      <c r="W112" s="25">
        <f t="shared" si="64"/>
        <v>4</v>
      </c>
      <c r="X112" s="25">
        <f t="shared" si="65"/>
        <v>5</v>
      </c>
      <c r="Y112" s="25">
        <f t="shared" si="66"/>
        <v>6</v>
      </c>
    </row>
    <row r="113" spans="1:25">
      <c r="A113" s="15" t="str">
        <f t="shared" si="45"/>
        <v>B23</v>
      </c>
      <c r="B113" s="12">
        <v>23</v>
      </c>
      <c r="C113" s="12">
        <v>7</v>
      </c>
      <c r="D113" s="12">
        <v>1</v>
      </c>
      <c r="E113" s="15"/>
      <c r="G113" s="25">
        <f t="shared" si="67"/>
        <v>1</v>
      </c>
      <c r="H113" s="25">
        <f t="shared" si="67"/>
        <v>0</v>
      </c>
      <c r="I113" s="25">
        <f t="shared" si="67"/>
        <v>0</v>
      </c>
      <c r="J113" s="25">
        <f t="shared" si="67"/>
        <v>0</v>
      </c>
      <c r="K113" s="25">
        <f t="shared" si="67"/>
        <v>0</v>
      </c>
      <c r="L113" s="25">
        <f t="shared" si="67"/>
        <v>0</v>
      </c>
      <c r="M113" s="25">
        <f t="shared" si="67"/>
        <v>1</v>
      </c>
      <c r="N113" s="25">
        <f t="shared" si="67"/>
        <v>0</v>
      </c>
      <c r="O113" s="25">
        <f t="shared" si="67"/>
        <v>0</v>
      </c>
      <c r="Q113" s="25">
        <f t="shared" si="58"/>
        <v>5</v>
      </c>
      <c r="R113" s="25">
        <f t="shared" si="59"/>
        <v>4</v>
      </c>
      <c r="S113" s="25">
        <f t="shared" si="60"/>
        <v>6</v>
      </c>
      <c r="T113" s="25">
        <f t="shared" si="61"/>
        <v>5</v>
      </c>
      <c r="U113" s="25">
        <f t="shared" si="62"/>
        <v>5</v>
      </c>
      <c r="V113" s="25">
        <f t="shared" si="63"/>
        <v>5</v>
      </c>
      <c r="W113" s="25">
        <f t="shared" si="64"/>
        <v>5</v>
      </c>
      <c r="X113" s="25">
        <f t="shared" si="65"/>
        <v>5</v>
      </c>
      <c r="Y113" s="25">
        <f t="shared" si="66"/>
        <v>6</v>
      </c>
    </row>
    <row r="114" spans="1:25">
      <c r="A114" s="15" t="str">
        <f t="shared" si="45"/>
        <v>B24</v>
      </c>
      <c r="B114" s="12">
        <v>24</v>
      </c>
      <c r="C114" s="12">
        <v>2</v>
      </c>
      <c r="D114" s="12">
        <v>4</v>
      </c>
      <c r="E114" s="15"/>
      <c r="G114" s="43">
        <f t="shared" si="67"/>
        <v>0</v>
      </c>
      <c r="H114" s="43">
        <f t="shared" si="67"/>
        <v>1</v>
      </c>
      <c r="I114" s="43">
        <f t="shared" si="67"/>
        <v>0</v>
      </c>
      <c r="J114" s="43">
        <f t="shared" si="67"/>
        <v>1</v>
      </c>
      <c r="K114" s="43">
        <f t="shared" si="67"/>
        <v>0</v>
      </c>
      <c r="L114" s="43">
        <f t="shared" si="67"/>
        <v>0</v>
      </c>
      <c r="M114" s="43">
        <f t="shared" si="67"/>
        <v>0</v>
      </c>
      <c r="N114" s="43">
        <f t="shared" si="67"/>
        <v>0</v>
      </c>
      <c r="O114" s="43">
        <f t="shared" si="67"/>
        <v>0</v>
      </c>
      <c r="P114" s="44"/>
      <c r="Q114" s="43">
        <f t="shared" si="58"/>
        <v>5</v>
      </c>
      <c r="R114" s="43">
        <f t="shared" si="59"/>
        <v>5</v>
      </c>
      <c r="S114" s="43">
        <f t="shared" si="60"/>
        <v>6</v>
      </c>
      <c r="T114" s="43">
        <f t="shared" si="61"/>
        <v>6</v>
      </c>
      <c r="U114" s="43">
        <f t="shared" si="62"/>
        <v>5</v>
      </c>
      <c r="V114" s="43">
        <f t="shared" si="63"/>
        <v>5</v>
      </c>
      <c r="W114" s="43">
        <f t="shared" si="64"/>
        <v>5</v>
      </c>
      <c r="X114" s="43">
        <f t="shared" si="65"/>
        <v>5</v>
      </c>
      <c r="Y114" s="43">
        <f t="shared" si="66"/>
        <v>6</v>
      </c>
    </row>
    <row r="115" spans="1:25">
      <c r="A115" s="15" t="str">
        <f t="shared" si="45"/>
        <v>B25</v>
      </c>
      <c r="B115" s="12">
        <v>25</v>
      </c>
      <c r="C115" s="12">
        <v>3</v>
      </c>
      <c r="D115" s="12">
        <v>6</v>
      </c>
      <c r="E115" s="15"/>
      <c r="G115" s="43">
        <f t="shared" si="67"/>
        <v>0</v>
      </c>
      <c r="H115" s="43">
        <f t="shared" si="67"/>
        <v>0</v>
      </c>
      <c r="I115" s="43">
        <f t="shared" si="67"/>
        <v>1</v>
      </c>
      <c r="J115" s="43">
        <f t="shared" si="67"/>
        <v>0</v>
      </c>
      <c r="K115" s="43">
        <f t="shared" si="67"/>
        <v>0</v>
      </c>
      <c r="L115" s="43">
        <f t="shared" si="67"/>
        <v>1</v>
      </c>
      <c r="M115" s="43">
        <f t="shared" si="67"/>
        <v>0</v>
      </c>
      <c r="N115" s="43">
        <f t="shared" si="67"/>
        <v>0</v>
      </c>
      <c r="O115" s="43">
        <f t="shared" si="67"/>
        <v>0</v>
      </c>
      <c r="P115" s="44"/>
      <c r="Q115" s="43">
        <f t="shared" si="58"/>
        <v>5</v>
      </c>
      <c r="R115" s="43">
        <f t="shared" si="59"/>
        <v>5</v>
      </c>
      <c r="S115" s="43">
        <f t="shared" si="60"/>
        <v>7</v>
      </c>
      <c r="T115" s="43">
        <f t="shared" si="61"/>
        <v>6</v>
      </c>
      <c r="U115" s="43">
        <f t="shared" si="62"/>
        <v>5</v>
      </c>
      <c r="V115" s="43">
        <f t="shared" si="63"/>
        <v>6</v>
      </c>
      <c r="W115" s="43">
        <f t="shared" si="64"/>
        <v>5</v>
      </c>
      <c r="X115" s="43">
        <f t="shared" si="65"/>
        <v>5</v>
      </c>
      <c r="Y115" s="43">
        <f t="shared" si="66"/>
        <v>6</v>
      </c>
    </row>
    <row r="116" spans="1:25">
      <c r="A116" s="15" t="str">
        <f t="shared" si="45"/>
        <v>B26</v>
      </c>
      <c r="B116" s="12">
        <v>26</v>
      </c>
      <c r="C116" s="12">
        <v>5</v>
      </c>
      <c r="D116" s="12">
        <v>9</v>
      </c>
      <c r="E116" s="15"/>
      <c r="G116" s="43">
        <f t="shared" si="67"/>
        <v>0</v>
      </c>
      <c r="H116" s="43">
        <f t="shared" si="67"/>
        <v>0</v>
      </c>
      <c r="I116" s="43">
        <f t="shared" si="67"/>
        <v>0</v>
      </c>
      <c r="J116" s="43">
        <f t="shared" si="67"/>
        <v>0</v>
      </c>
      <c r="K116" s="43">
        <f t="shared" si="67"/>
        <v>1</v>
      </c>
      <c r="L116" s="43">
        <f t="shared" si="67"/>
        <v>0</v>
      </c>
      <c r="M116" s="43">
        <f t="shared" si="67"/>
        <v>0</v>
      </c>
      <c r="N116" s="43">
        <f t="shared" si="67"/>
        <v>0</v>
      </c>
      <c r="O116" s="43">
        <f t="shared" si="67"/>
        <v>1</v>
      </c>
      <c r="P116" s="44"/>
      <c r="Q116" s="43">
        <f t="shared" si="58"/>
        <v>5</v>
      </c>
      <c r="R116" s="43">
        <f t="shared" si="59"/>
        <v>5</v>
      </c>
      <c r="S116" s="43">
        <f t="shared" si="60"/>
        <v>7</v>
      </c>
      <c r="T116" s="43">
        <f t="shared" si="61"/>
        <v>6</v>
      </c>
      <c r="U116" s="43">
        <f t="shared" si="62"/>
        <v>6</v>
      </c>
      <c r="V116" s="43">
        <f t="shared" si="63"/>
        <v>6</v>
      </c>
      <c r="W116" s="43">
        <f t="shared" si="64"/>
        <v>5</v>
      </c>
      <c r="X116" s="43">
        <f t="shared" si="65"/>
        <v>5</v>
      </c>
      <c r="Y116" s="43">
        <f t="shared" si="66"/>
        <v>7</v>
      </c>
    </row>
    <row r="117" spans="1:25">
      <c r="A117" s="15" t="str">
        <f t="shared" si="45"/>
        <v>B27</v>
      </c>
      <c r="B117" s="12">
        <v>27</v>
      </c>
      <c r="C117" s="12">
        <v>8</v>
      </c>
      <c r="D117" s="12">
        <v>7</v>
      </c>
      <c r="E117" s="15"/>
      <c r="G117" s="26">
        <f t="shared" si="67"/>
        <v>0</v>
      </c>
      <c r="H117" s="26">
        <f t="shared" si="67"/>
        <v>0</v>
      </c>
      <c r="I117" s="26">
        <f t="shared" si="67"/>
        <v>0</v>
      </c>
      <c r="J117" s="26">
        <f t="shared" si="67"/>
        <v>0</v>
      </c>
      <c r="K117" s="26">
        <f t="shared" si="67"/>
        <v>0</v>
      </c>
      <c r="L117" s="26">
        <f t="shared" si="67"/>
        <v>0</v>
      </c>
      <c r="M117" s="26">
        <f t="shared" si="67"/>
        <v>1</v>
      </c>
      <c r="N117" s="26">
        <f t="shared" si="67"/>
        <v>1</v>
      </c>
      <c r="O117" s="26">
        <f t="shared" si="67"/>
        <v>0</v>
      </c>
      <c r="P117" s="40"/>
      <c r="Q117" s="26">
        <f t="shared" si="58"/>
        <v>5</v>
      </c>
      <c r="R117" s="26">
        <f t="shared" si="59"/>
        <v>5</v>
      </c>
      <c r="S117" s="26">
        <f t="shared" si="60"/>
        <v>7</v>
      </c>
      <c r="T117" s="26">
        <f t="shared" si="61"/>
        <v>6</v>
      </c>
      <c r="U117" s="26">
        <f t="shared" si="62"/>
        <v>6</v>
      </c>
      <c r="V117" s="26">
        <f t="shared" si="63"/>
        <v>6</v>
      </c>
      <c r="W117" s="26">
        <f t="shared" si="64"/>
        <v>6</v>
      </c>
      <c r="X117" s="26">
        <f t="shared" si="65"/>
        <v>6</v>
      </c>
      <c r="Y117" s="26">
        <f t="shared" si="66"/>
        <v>7</v>
      </c>
    </row>
    <row r="118" spans="1:25">
      <c r="A118" s="15" t="str">
        <f t="shared" si="45"/>
        <v>B28</v>
      </c>
      <c r="B118" s="12">
        <v>28</v>
      </c>
      <c r="C118" s="12">
        <v>1</v>
      </c>
      <c r="D118" s="12">
        <v>2</v>
      </c>
      <c r="E118" s="15"/>
      <c r="G118" s="25">
        <f t="shared" si="67"/>
        <v>1</v>
      </c>
      <c r="H118" s="25">
        <f t="shared" si="67"/>
        <v>1</v>
      </c>
      <c r="I118" s="25">
        <f t="shared" si="67"/>
        <v>0</v>
      </c>
      <c r="J118" s="25">
        <f t="shared" si="67"/>
        <v>0</v>
      </c>
      <c r="K118" s="25">
        <f t="shared" si="67"/>
        <v>0</v>
      </c>
      <c r="L118" s="25">
        <f t="shared" si="67"/>
        <v>0</v>
      </c>
      <c r="M118" s="25">
        <f t="shared" si="67"/>
        <v>0</v>
      </c>
      <c r="N118" s="25">
        <f t="shared" si="67"/>
        <v>0</v>
      </c>
      <c r="O118" s="25">
        <f t="shared" si="67"/>
        <v>0</v>
      </c>
      <c r="Q118" s="25">
        <f t="shared" si="58"/>
        <v>6</v>
      </c>
      <c r="R118" s="25">
        <f t="shared" si="59"/>
        <v>6</v>
      </c>
      <c r="S118" s="25">
        <f t="shared" si="60"/>
        <v>7</v>
      </c>
      <c r="T118" s="25">
        <f t="shared" si="61"/>
        <v>6</v>
      </c>
      <c r="U118" s="25">
        <f t="shared" si="62"/>
        <v>6</v>
      </c>
      <c r="V118" s="25">
        <f t="shared" si="63"/>
        <v>6</v>
      </c>
      <c r="W118" s="25">
        <f t="shared" si="64"/>
        <v>6</v>
      </c>
      <c r="X118" s="25">
        <f t="shared" si="65"/>
        <v>6</v>
      </c>
      <c r="Y118" s="25">
        <f t="shared" si="66"/>
        <v>7</v>
      </c>
    </row>
    <row r="119" spans="1:25">
      <c r="A119" s="15" t="str">
        <f t="shared" si="45"/>
        <v>B29</v>
      </c>
      <c r="B119" s="12">
        <v>29</v>
      </c>
      <c r="C119" s="12">
        <v>6</v>
      </c>
      <c r="D119" s="12">
        <v>5</v>
      </c>
      <c r="E119" s="15"/>
      <c r="G119" s="25">
        <f t="shared" si="67"/>
        <v>0</v>
      </c>
      <c r="H119" s="25">
        <f t="shared" si="67"/>
        <v>0</v>
      </c>
      <c r="I119" s="25">
        <f t="shared" si="67"/>
        <v>0</v>
      </c>
      <c r="J119" s="25">
        <f t="shared" si="67"/>
        <v>0</v>
      </c>
      <c r="K119" s="25">
        <f t="shared" si="67"/>
        <v>1</v>
      </c>
      <c r="L119" s="25">
        <f t="shared" si="67"/>
        <v>1</v>
      </c>
      <c r="M119" s="25">
        <f t="shared" si="67"/>
        <v>0</v>
      </c>
      <c r="N119" s="25">
        <f t="shared" si="67"/>
        <v>0</v>
      </c>
      <c r="O119" s="25">
        <f t="shared" si="67"/>
        <v>0</v>
      </c>
      <c r="Q119" s="25">
        <f t="shared" si="58"/>
        <v>6</v>
      </c>
      <c r="R119" s="25">
        <f t="shared" si="59"/>
        <v>6</v>
      </c>
      <c r="S119" s="25">
        <f t="shared" si="60"/>
        <v>7</v>
      </c>
      <c r="T119" s="25">
        <f t="shared" si="61"/>
        <v>6</v>
      </c>
      <c r="U119" s="25">
        <f t="shared" si="62"/>
        <v>7</v>
      </c>
      <c r="V119" s="25">
        <f t="shared" si="63"/>
        <v>7</v>
      </c>
      <c r="W119" s="25">
        <f t="shared" si="64"/>
        <v>6</v>
      </c>
      <c r="X119" s="25">
        <f t="shared" si="65"/>
        <v>6</v>
      </c>
      <c r="Y119" s="25">
        <f t="shared" si="66"/>
        <v>7</v>
      </c>
    </row>
    <row r="120" spans="1:25">
      <c r="A120" s="15" t="str">
        <f t="shared" si="45"/>
        <v>B30</v>
      </c>
      <c r="B120" s="12">
        <v>30</v>
      </c>
      <c r="C120" s="12">
        <v>2</v>
      </c>
      <c r="D120" s="12">
        <v>8</v>
      </c>
      <c r="E120" s="15"/>
      <c r="G120" s="25">
        <f t="shared" si="67"/>
        <v>0</v>
      </c>
      <c r="H120" s="25">
        <f t="shared" si="67"/>
        <v>1</v>
      </c>
      <c r="I120" s="25">
        <f t="shared" si="67"/>
        <v>0</v>
      </c>
      <c r="J120" s="25">
        <f t="shared" si="67"/>
        <v>0</v>
      </c>
      <c r="K120" s="25">
        <f t="shared" si="67"/>
        <v>0</v>
      </c>
      <c r="L120" s="25">
        <f t="shared" si="67"/>
        <v>0</v>
      </c>
      <c r="M120" s="25">
        <f t="shared" si="67"/>
        <v>0</v>
      </c>
      <c r="N120" s="25">
        <f t="shared" si="67"/>
        <v>1</v>
      </c>
      <c r="O120" s="25">
        <f t="shared" si="67"/>
        <v>0</v>
      </c>
      <c r="Q120" s="25">
        <f t="shared" si="58"/>
        <v>6</v>
      </c>
      <c r="R120" s="25">
        <f t="shared" si="59"/>
        <v>7</v>
      </c>
      <c r="S120" s="25">
        <f t="shared" si="60"/>
        <v>7</v>
      </c>
      <c r="T120" s="25">
        <f t="shared" si="61"/>
        <v>6</v>
      </c>
      <c r="U120" s="25">
        <f t="shared" si="62"/>
        <v>7</v>
      </c>
      <c r="V120" s="25">
        <f t="shared" si="63"/>
        <v>7</v>
      </c>
      <c r="W120" s="25">
        <f t="shared" si="64"/>
        <v>6</v>
      </c>
      <c r="X120" s="25">
        <f t="shared" si="65"/>
        <v>7</v>
      </c>
      <c r="Y120" s="25">
        <f t="shared" si="66"/>
        <v>7</v>
      </c>
    </row>
    <row r="121" spans="1:25">
      <c r="A121" s="15" t="str">
        <f t="shared" si="45"/>
        <v>B31</v>
      </c>
      <c r="B121" s="12">
        <v>31</v>
      </c>
      <c r="C121" s="12">
        <v>7</v>
      </c>
      <c r="D121" s="12">
        <v>3</v>
      </c>
      <c r="E121" s="15"/>
      <c r="G121" s="43">
        <f t="shared" si="67"/>
        <v>0</v>
      </c>
      <c r="H121" s="43">
        <f t="shared" si="67"/>
        <v>0</v>
      </c>
      <c r="I121" s="43">
        <f t="shared" si="67"/>
        <v>1</v>
      </c>
      <c r="J121" s="43">
        <f t="shared" si="67"/>
        <v>0</v>
      </c>
      <c r="K121" s="43">
        <f t="shared" si="67"/>
        <v>0</v>
      </c>
      <c r="L121" s="43">
        <f t="shared" si="67"/>
        <v>0</v>
      </c>
      <c r="M121" s="43">
        <f t="shared" si="67"/>
        <v>1</v>
      </c>
      <c r="N121" s="43">
        <f t="shared" si="67"/>
        <v>0</v>
      </c>
      <c r="O121" s="43">
        <f t="shared" si="67"/>
        <v>0</v>
      </c>
      <c r="P121" s="44"/>
      <c r="Q121" s="43">
        <f t="shared" si="58"/>
        <v>6</v>
      </c>
      <c r="R121" s="43">
        <f t="shared" si="59"/>
        <v>7</v>
      </c>
      <c r="S121" s="43">
        <f t="shared" si="60"/>
        <v>8</v>
      </c>
      <c r="T121" s="43">
        <f t="shared" si="61"/>
        <v>6</v>
      </c>
      <c r="U121" s="43">
        <f t="shared" si="62"/>
        <v>7</v>
      </c>
      <c r="V121" s="43">
        <f t="shared" si="63"/>
        <v>7</v>
      </c>
      <c r="W121" s="43">
        <f t="shared" si="64"/>
        <v>7</v>
      </c>
      <c r="X121" s="43">
        <f t="shared" si="65"/>
        <v>7</v>
      </c>
      <c r="Y121" s="43">
        <f t="shared" si="66"/>
        <v>7</v>
      </c>
    </row>
    <row r="122" spans="1:25">
      <c r="A122" s="15" t="str">
        <f t="shared" si="45"/>
        <v>B32</v>
      </c>
      <c r="B122" s="12">
        <v>32</v>
      </c>
      <c r="C122" s="12">
        <v>4</v>
      </c>
      <c r="D122" s="12">
        <v>1</v>
      </c>
      <c r="E122" s="15"/>
      <c r="G122" s="25">
        <f t="shared" si="67"/>
        <v>1</v>
      </c>
      <c r="H122" s="25">
        <f t="shared" si="67"/>
        <v>0</v>
      </c>
      <c r="I122" s="25">
        <f t="shared" si="67"/>
        <v>0</v>
      </c>
      <c r="J122" s="25">
        <f t="shared" si="67"/>
        <v>1</v>
      </c>
      <c r="K122" s="25">
        <f t="shared" si="67"/>
        <v>0</v>
      </c>
      <c r="L122" s="25">
        <f t="shared" si="67"/>
        <v>0</v>
      </c>
      <c r="M122" s="25">
        <f t="shared" si="67"/>
        <v>0</v>
      </c>
      <c r="N122" s="25">
        <f t="shared" si="67"/>
        <v>0</v>
      </c>
      <c r="O122" s="25">
        <f t="shared" si="67"/>
        <v>0</v>
      </c>
      <c r="Q122" s="25">
        <f t="shared" si="58"/>
        <v>7</v>
      </c>
      <c r="R122" s="25">
        <f t="shared" si="59"/>
        <v>7</v>
      </c>
      <c r="S122" s="25">
        <f t="shared" si="60"/>
        <v>8</v>
      </c>
      <c r="T122" s="25">
        <f t="shared" si="61"/>
        <v>7</v>
      </c>
      <c r="U122" s="25">
        <f t="shared" si="62"/>
        <v>7</v>
      </c>
      <c r="V122" s="25">
        <f t="shared" si="63"/>
        <v>7</v>
      </c>
      <c r="W122" s="25">
        <f t="shared" si="64"/>
        <v>7</v>
      </c>
      <c r="X122" s="25">
        <f t="shared" si="65"/>
        <v>7</v>
      </c>
      <c r="Y122" s="25">
        <f t="shared" si="66"/>
        <v>7</v>
      </c>
    </row>
    <row r="123" spans="1:25">
      <c r="A123" s="15" t="str">
        <f t="shared" si="45"/>
        <v>B33</v>
      </c>
      <c r="B123" s="12">
        <v>33</v>
      </c>
      <c r="C123" s="12">
        <v>5</v>
      </c>
      <c r="D123" s="12">
        <v>8</v>
      </c>
      <c r="E123" s="15"/>
      <c r="G123" s="43">
        <f t="shared" ref="G123:O126" si="68">IF($C123=G$13,1,IF($D123=G$13,1,0))</f>
        <v>0</v>
      </c>
      <c r="H123" s="43">
        <f t="shared" si="68"/>
        <v>0</v>
      </c>
      <c r="I123" s="43">
        <f t="shared" si="68"/>
        <v>0</v>
      </c>
      <c r="J123" s="43">
        <f t="shared" si="68"/>
        <v>0</v>
      </c>
      <c r="K123" s="43">
        <f t="shared" si="68"/>
        <v>1</v>
      </c>
      <c r="L123" s="43">
        <f t="shared" si="68"/>
        <v>0</v>
      </c>
      <c r="M123" s="43">
        <f t="shared" si="68"/>
        <v>0</v>
      </c>
      <c r="N123" s="43">
        <f t="shared" si="68"/>
        <v>1</v>
      </c>
      <c r="O123" s="43">
        <f t="shared" si="68"/>
        <v>0</v>
      </c>
      <c r="P123" s="44"/>
      <c r="Q123" s="43">
        <f t="shared" si="58"/>
        <v>7</v>
      </c>
      <c r="R123" s="43">
        <f t="shared" si="59"/>
        <v>7</v>
      </c>
      <c r="S123" s="43">
        <f t="shared" si="60"/>
        <v>8</v>
      </c>
      <c r="T123" s="43">
        <f t="shared" si="61"/>
        <v>7</v>
      </c>
      <c r="U123" s="43">
        <f t="shared" si="62"/>
        <v>8</v>
      </c>
      <c r="V123" s="43">
        <f t="shared" si="63"/>
        <v>7</v>
      </c>
      <c r="W123" s="43">
        <f t="shared" si="64"/>
        <v>7</v>
      </c>
      <c r="X123" s="43">
        <f t="shared" si="65"/>
        <v>8</v>
      </c>
      <c r="Y123" s="43">
        <f t="shared" si="66"/>
        <v>7</v>
      </c>
    </row>
    <row r="124" spans="1:25">
      <c r="A124" s="15" t="str">
        <f t="shared" si="45"/>
        <v>B34</v>
      </c>
      <c r="B124" s="12">
        <v>34</v>
      </c>
      <c r="C124" s="12">
        <v>7</v>
      </c>
      <c r="D124" s="12">
        <v>2</v>
      </c>
      <c r="E124" s="15"/>
      <c r="G124" s="43">
        <f t="shared" si="68"/>
        <v>0</v>
      </c>
      <c r="H124" s="43">
        <f t="shared" si="68"/>
        <v>1</v>
      </c>
      <c r="I124" s="43">
        <f t="shared" si="68"/>
        <v>0</v>
      </c>
      <c r="J124" s="43">
        <f t="shared" si="68"/>
        <v>0</v>
      </c>
      <c r="K124" s="43">
        <f t="shared" si="68"/>
        <v>0</v>
      </c>
      <c r="L124" s="43">
        <f t="shared" si="68"/>
        <v>0</v>
      </c>
      <c r="M124" s="43">
        <f t="shared" si="68"/>
        <v>1</v>
      </c>
      <c r="N124" s="43">
        <f t="shared" si="68"/>
        <v>0</v>
      </c>
      <c r="O124" s="43">
        <f t="shared" si="68"/>
        <v>0</v>
      </c>
      <c r="P124" s="44"/>
      <c r="Q124" s="43">
        <f t="shared" si="58"/>
        <v>7</v>
      </c>
      <c r="R124" s="43">
        <f t="shared" si="59"/>
        <v>8</v>
      </c>
      <c r="S124" s="43">
        <f t="shared" si="60"/>
        <v>8</v>
      </c>
      <c r="T124" s="43">
        <f t="shared" si="61"/>
        <v>7</v>
      </c>
      <c r="U124" s="43">
        <f t="shared" si="62"/>
        <v>8</v>
      </c>
      <c r="V124" s="43">
        <f t="shared" si="63"/>
        <v>7</v>
      </c>
      <c r="W124" s="43">
        <f t="shared" si="64"/>
        <v>8</v>
      </c>
      <c r="X124" s="43">
        <f t="shared" si="65"/>
        <v>8</v>
      </c>
      <c r="Y124" s="43">
        <f t="shared" si="66"/>
        <v>7</v>
      </c>
    </row>
    <row r="125" spans="1:25">
      <c r="A125" s="15" t="str">
        <f t="shared" si="45"/>
        <v>B35</v>
      </c>
      <c r="B125" s="12">
        <v>35</v>
      </c>
      <c r="C125" s="12">
        <v>6</v>
      </c>
      <c r="D125" s="12">
        <v>4</v>
      </c>
      <c r="E125" s="15"/>
      <c r="G125" s="25">
        <f t="shared" si="68"/>
        <v>0</v>
      </c>
      <c r="H125" s="25">
        <f t="shared" si="68"/>
        <v>0</v>
      </c>
      <c r="I125" s="25">
        <f t="shared" si="68"/>
        <v>0</v>
      </c>
      <c r="J125" s="25">
        <f t="shared" si="68"/>
        <v>1</v>
      </c>
      <c r="K125" s="25">
        <f t="shared" si="68"/>
        <v>0</v>
      </c>
      <c r="L125" s="25">
        <f t="shared" si="68"/>
        <v>1</v>
      </c>
      <c r="M125" s="25">
        <f t="shared" si="68"/>
        <v>0</v>
      </c>
      <c r="N125" s="25">
        <f t="shared" si="68"/>
        <v>0</v>
      </c>
      <c r="O125" s="25">
        <f t="shared" si="68"/>
        <v>0</v>
      </c>
      <c r="Q125" s="25">
        <f t="shared" si="58"/>
        <v>7</v>
      </c>
      <c r="R125" s="25">
        <f t="shared" si="59"/>
        <v>8</v>
      </c>
      <c r="S125" s="25">
        <f t="shared" si="60"/>
        <v>8</v>
      </c>
      <c r="T125" s="25">
        <f t="shared" si="61"/>
        <v>8</v>
      </c>
      <c r="U125" s="25">
        <f t="shared" si="62"/>
        <v>8</v>
      </c>
      <c r="V125" s="25">
        <f t="shared" si="63"/>
        <v>8</v>
      </c>
      <c r="W125" s="25">
        <f t="shared" si="64"/>
        <v>8</v>
      </c>
      <c r="X125" s="25">
        <f t="shared" si="65"/>
        <v>8</v>
      </c>
      <c r="Y125" s="25">
        <f t="shared" si="66"/>
        <v>7</v>
      </c>
    </row>
    <row r="126" spans="1:25">
      <c r="A126" s="15" t="str">
        <f t="shared" si="45"/>
        <v>B36</v>
      </c>
      <c r="B126" s="12">
        <v>36</v>
      </c>
      <c r="C126" s="12">
        <v>9</v>
      </c>
      <c r="D126" s="12">
        <v>1</v>
      </c>
      <c r="E126" s="15"/>
      <c r="G126" s="25">
        <f t="shared" si="68"/>
        <v>1</v>
      </c>
      <c r="H126" s="25">
        <f t="shared" si="68"/>
        <v>0</v>
      </c>
      <c r="I126" s="25">
        <f t="shared" si="68"/>
        <v>0</v>
      </c>
      <c r="J126" s="25">
        <f t="shared" si="68"/>
        <v>0</v>
      </c>
      <c r="K126" s="25">
        <f t="shared" si="68"/>
        <v>0</v>
      </c>
      <c r="L126" s="25">
        <f t="shared" si="68"/>
        <v>0</v>
      </c>
      <c r="M126" s="25">
        <f t="shared" si="68"/>
        <v>0</v>
      </c>
      <c r="N126" s="25">
        <f t="shared" si="68"/>
        <v>0</v>
      </c>
      <c r="O126" s="25">
        <f t="shared" si="68"/>
        <v>1</v>
      </c>
      <c r="Q126" s="25">
        <f t="shared" si="58"/>
        <v>8</v>
      </c>
      <c r="R126" s="25">
        <f t="shared" si="59"/>
        <v>8</v>
      </c>
      <c r="S126" s="25">
        <f t="shared" si="60"/>
        <v>8</v>
      </c>
      <c r="T126" s="25">
        <f t="shared" si="61"/>
        <v>8</v>
      </c>
      <c r="U126" s="25">
        <f t="shared" si="62"/>
        <v>8</v>
      </c>
      <c r="V126" s="25">
        <f t="shared" si="63"/>
        <v>8</v>
      </c>
      <c r="W126" s="25">
        <f t="shared" si="64"/>
        <v>8</v>
      </c>
      <c r="X126" s="25">
        <f t="shared" si="65"/>
        <v>8</v>
      </c>
      <c r="Y126" s="25">
        <f t="shared" si="66"/>
        <v>8</v>
      </c>
    </row>
    <row r="127" spans="1:25">
      <c r="E127" s="15"/>
      <c r="G127" s="25">
        <f>SUM(G91:G126)</f>
        <v>8</v>
      </c>
      <c r="H127" s="25">
        <f t="shared" ref="H127:O127" si="69">SUM(H91:H126)</f>
        <v>8</v>
      </c>
      <c r="I127" s="25">
        <f t="shared" si="69"/>
        <v>8</v>
      </c>
      <c r="J127" s="25">
        <f t="shared" si="69"/>
        <v>8</v>
      </c>
      <c r="K127" s="25">
        <f t="shared" si="69"/>
        <v>8</v>
      </c>
      <c r="L127" s="25">
        <f t="shared" si="69"/>
        <v>8</v>
      </c>
      <c r="M127" s="25">
        <f t="shared" si="69"/>
        <v>8</v>
      </c>
      <c r="N127" s="25">
        <f t="shared" si="69"/>
        <v>8</v>
      </c>
      <c r="O127" s="25">
        <f t="shared" si="69"/>
        <v>8</v>
      </c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>
      <c r="E128" s="15"/>
    </row>
    <row r="129" spans="5:5">
      <c r="E129" s="15"/>
    </row>
    <row r="130" spans="5:5">
      <c r="E130" s="15"/>
    </row>
    <row r="131" spans="5:5">
      <c r="E131" s="15"/>
    </row>
    <row r="132" spans="5:5">
      <c r="E132" s="15"/>
    </row>
    <row r="133" spans="5:5">
      <c r="E133" s="15"/>
    </row>
    <row r="134" spans="5:5">
      <c r="E134" s="15"/>
    </row>
    <row r="135" spans="5:5">
      <c r="E135" s="15"/>
    </row>
    <row r="136" spans="5:5">
      <c r="E136" s="15"/>
    </row>
    <row r="137" spans="5:5">
      <c r="E137" s="15"/>
    </row>
    <row r="138" spans="5:5">
      <c r="E138" s="15"/>
    </row>
    <row r="139" spans="5:5">
      <c r="E139" s="15"/>
    </row>
    <row r="140" spans="5:5">
      <c r="E140" s="15"/>
    </row>
    <row r="141" spans="5:5">
      <c r="E141" s="15"/>
    </row>
    <row r="142" spans="5:5">
      <c r="E142" s="15"/>
    </row>
    <row r="143" spans="5:5">
      <c r="E143" s="15"/>
    </row>
    <row r="144" spans="5:5">
      <c r="E144" s="15"/>
    </row>
    <row r="145" spans="5:5">
      <c r="E145" s="15"/>
    </row>
    <row r="146" spans="5:5">
      <c r="E146" s="15"/>
    </row>
    <row r="147" spans="5:5">
      <c r="E147" s="15"/>
    </row>
    <row r="148" spans="5:5">
      <c r="E148" s="15"/>
    </row>
    <row r="149" spans="5:5">
      <c r="E149" s="15"/>
    </row>
    <row r="150" spans="5:5">
      <c r="E150" s="15"/>
    </row>
    <row r="151" spans="5:5">
      <c r="E151" s="15"/>
    </row>
    <row r="152" spans="5:5">
      <c r="E152" s="15"/>
    </row>
    <row r="153" spans="5:5">
      <c r="E153" s="15"/>
    </row>
  </sheetData>
  <sortState ref="A15:AA50">
    <sortCondition ref="B15:B50"/>
    <sortCondition ref="D15:D50"/>
  </sortState>
  <mergeCells count="5">
    <mergeCell ref="B1:D1"/>
    <mergeCell ref="C13:D13"/>
    <mergeCell ref="C14:D14"/>
    <mergeCell ref="C52:D52"/>
    <mergeCell ref="C90:D90"/>
  </mergeCells>
  <conditionalFormatting sqref="G15:O50">
    <cfRule type="cellIs" dxfId="6" priority="3" operator="equal">
      <formula>1</formula>
    </cfRule>
  </conditionalFormatting>
  <conditionalFormatting sqref="G53:O88">
    <cfRule type="cellIs" dxfId="5" priority="2" operator="equal">
      <formula>1</formula>
    </cfRule>
  </conditionalFormatting>
  <conditionalFormatting sqref="G91:O126">
    <cfRule type="cellIs" dxfId="4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3"/>
  <sheetViews>
    <sheetView tabSelected="1" workbookViewId="0">
      <pane ySplit="11" topLeftCell="A12" activePane="bottomLeft" state="frozen"/>
      <selection pane="bottomLeft" activeCell="F12" sqref="F12"/>
    </sheetView>
  </sheetViews>
  <sheetFormatPr defaultRowHeight="12.75"/>
  <cols>
    <col min="1" max="1" width="6" customWidth="1"/>
    <col min="2" max="3" width="7.42578125" customWidth="1"/>
    <col min="4" max="4" width="5.5703125" style="23" customWidth="1"/>
    <col min="5" max="5" width="6.42578125" style="23" customWidth="1"/>
    <col min="6" max="6" width="21.7109375" customWidth="1"/>
    <col min="7" max="11" width="5.7109375" customWidth="1"/>
    <col min="12" max="12" width="10" customWidth="1"/>
    <col min="13" max="15" width="7.140625" customWidth="1"/>
    <col min="16" max="16" width="5" hidden="1" customWidth="1"/>
    <col min="17" max="17" width="5" style="23" hidden="1" customWidth="1"/>
    <col min="18" max="52" width="5" hidden="1" customWidth="1"/>
  </cols>
  <sheetData>
    <row r="1" spans="1:52">
      <c r="D1" s="2"/>
      <c r="E1" s="1" t="s">
        <v>3</v>
      </c>
      <c r="G1" s="23" t="s">
        <v>9</v>
      </c>
      <c r="H1" s="23" t="s">
        <v>10</v>
      </c>
      <c r="I1" s="23" t="s">
        <v>11</v>
      </c>
      <c r="J1" s="23" t="s">
        <v>12</v>
      </c>
      <c r="K1" t="s">
        <v>1</v>
      </c>
      <c r="L1" s="23" t="s">
        <v>7</v>
      </c>
      <c r="M1" s="49" t="s">
        <v>88</v>
      </c>
      <c r="N1" s="49"/>
      <c r="O1" t="s">
        <v>0</v>
      </c>
    </row>
    <row r="2" spans="1:52">
      <c r="E2" s="17">
        <f>'T9'!B14</f>
        <v>1</v>
      </c>
      <c r="F2" s="27" t="str">
        <f>'T9'!C14</f>
        <v>Malacky</v>
      </c>
      <c r="G2" s="17">
        <f>'T9'!D14</f>
        <v>0</v>
      </c>
      <c r="H2" s="17">
        <f>'T9'!E14</f>
        <v>0</v>
      </c>
      <c r="I2" s="17">
        <f>'T9'!F14</f>
        <v>0</v>
      </c>
      <c r="J2" s="17">
        <f>'T9'!G14</f>
        <v>0</v>
      </c>
      <c r="K2" s="17">
        <f>'T9'!H14</f>
        <v>0</v>
      </c>
      <c r="L2" s="17" t="str">
        <f>'T9'!I14</f>
        <v>0:0</v>
      </c>
      <c r="M2" s="49"/>
      <c r="N2" s="49"/>
      <c r="P2" s="18">
        <f>M4/60/24</f>
        <v>2.4305555555555556E-2</v>
      </c>
    </row>
    <row r="3" spans="1:52">
      <c r="E3" s="17">
        <f>'T9'!B15</f>
        <v>2</v>
      </c>
      <c r="F3" s="27" t="str">
        <f>'T9'!C15</f>
        <v>Bytča B</v>
      </c>
      <c r="G3" s="17">
        <f>'T9'!D15</f>
        <v>0</v>
      </c>
      <c r="H3" s="17">
        <f>'T9'!E15</f>
        <v>0</v>
      </c>
      <c r="I3" s="17">
        <f>'T9'!F15</f>
        <v>0</v>
      </c>
      <c r="J3" s="17">
        <f>'T9'!G15</f>
        <v>0</v>
      </c>
      <c r="K3" s="17">
        <f>'T9'!H15</f>
        <v>0</v>
      </c>
      <c r="L3" s="17" t="str">
        <f>'T9'!I15</f>
        <v>0:0</v>
      </c>
      <c r="M3" s="50"/>
      <c r="N3" s="50"/>
      <c r="P3" s="18"/>
    </row>
    <row r="4" spans="1:52">
      <c r="E4" s="17">
        <f>'T9'!B16</f>
        <v>3</v>
      </c>
      <c r="F4" s="27" t="str">
        <f>'T9'!C16</f>
        <v>Zubří</v>
      </c>
      <c r="G4" s="17">
        <f>'T9'!D16</f>
        <v>0</v>
      </c>
      <c r="H4" s="17">
        <f>'T9'!E16</f>
        <v>0</v>
      </c>
      <c r="I4" s="17">
        <f>'T9'!F16</f>
        <v>0</v>
      </c>
      <c r="J4" s="17">
        <f>'T9'!G16</f>
        <v>0</v>
      </c>
      <c r="K4" s="17">
        <f>'T9'!H16</f>
        <v>0</v>
      </c>
      <c r="L4" s="17" t="str">
        <f>'T9'!I16</f>
        <v>0:0</v>
      </c>
      <c r="M4" s="51">
        <v>35</v>
      </c>
      <c r="N4" s="52"/>
    </row>
    <row r="5" spans="1:52">
      <c r="E5" s="17">
        <f>'T9'!B17</f>
        <v>4</v>
      </c>
      <c r="F5" s="27" t="str">
        <f>'T9'!C17</f>
        <v>Zlín B</v>
      </c>
      <c r="G5" s="17">
        <f>'T9'!D17</f>
        <v>0</v>
      </c>
      <c r="H5" s="17">
        <f>'T9'!E17</f>
        <v>0</v>
      </c>
      <c r="I5" s="17">
        <f>'T9'!F17</f>
        <v>0</v>
      </c>
      <c r="J5" s="17">
        <f>'T9'!G17</f>
        <v>0</v>
      </c>
      <c r="K5" s="17">
        <f>'T9'!H17</f>
        <v>0</v>
      </c>
      <c r="L5" s="17" t="str">
        <f>'T9'!I17</f>
        <v>0:0</v>
      </c>
      <c r="M5" s="49" t="s">
        <v>34</v>
      </c>
      <c r="N5" s="49"/>
      <c r="P5" s="18">
        <f>M7/60/24</f>
        <v>3.472222222222222E-3</v>
      </c>
    </row>
    <row r="6" spans="1:52">
      <c r="E6" s="17">
        <f>'T9'!B18</f>
        <v>5</v>
      </c>
      <c r="F6" s="27" t="str">
        <f>'T9'!C18</f>
        <v>Trenčín</v>
      </c>
      <c r="G6" s="17">
        <f>'T9'!D18</f>
        <v>0</v>
      </c>
      <c r="H6" s="17">
        <f>'T9'!E18</f>
        <v>0</v>
      </c>
      <c r="I6" s="17">
        <f>'T9'!F18</f>
        <v>0</v>
      </c>
      <c r="J6" s="17">
        <f>'T9'!G18</f>
        <v>0</v>
      </c>
      <c r="K6" s="17">
        <f>'T9'!H18</f>
        <v>0</v>
      </c>
      <c r="L6" s="17" t="str">
        <f>'T9'!I18</f>
        <v>0:0</v>
      </c>
      <c r="M6" s="50"/>
      <c r="N6" s="50"/>
      <c r="P6" s="18"/>
    </row>
    <row r="7" spans="1:52">
      <c r="E7" s="17">
        <f>'T9'!B19</f>
        <v>6</v>
      </c>
      <c r="F7" s="27" t="str">
        <f>'T9'!C19</f>
        <v>Zlín A</v>
      </c>
      <c r="G7" s="17">
        <f>'T9'!D19</f>
        <v>0</v>
      </c>
      <c r="H7" s="17">
        <f>'T9'!E19</f>
        <v>0</v>
      </c>
      <c r="I7" s="17">
        <f>'T9'!F19</f>
        <v>0</v>
      </c>
      <c r="J7" s="17">
        <f>'T9'!G19</f>
        <v>0</v>
      </c>
      <c r="K7" s="17">
        <f>'T9'!H19</f>
        <v>0</v>
      </c>
      <c r="L7" s="17" t="str">
        <f>'T9'!I19</f>
        <v>0:0</v>
      </c>
      <c r="M7" s="51">
        <v>5</v>
      </c>
      <c r="N7" s="52"/>
    </row>
    <row r="8" spans="1:52">
      <c r="E8" s="17">
        <f>'T9'!B20</f>
        <v>7</v>
      </c>
      <c r="F8" s="27" t="str">
        <f>'T9'!C20</f>
        <v>Veselí n.M.</v>
      </c>
      <c r="G8" s="17">
        <f>'T9'!D20</f>
        <v>0</v>
      </c>
      <c r="H8" s="17">
        <f>'T9'!E20</f>
        <v>0</v>
      </c>
      <c r="I8" s="17">
        <f>'T9'!F20</f>
        <v>0</v>
      </c>
      <c r="J8" s="17">
        <f>'T9'!G20</f>
        <v>0</v>
      </c>
      <c r="K8" s="17">
        <f>'T9'!H20</f>
        <v>0</v>
      </c>
      <c r="L8" s="17" t="str">
        <f>'T9'!I20</f>
        <v>0:0</v>
      </c>
    </row>
    <row r="9" spans="1:52">
      <c r="E9" s="17">
        <f>'T9'!B21</f>
        <v>8</v>
      </c>
      <c r="F9" s="27" t="str">
        <f>'T9'!C21</f>
        <v>Nitra</v>
      </c>
      <c r="G9" s="17">
        <f>'T9'!D21</f>
        <v>0</v>
      </c>
      <c r="H9" s="17">
        <f>'T9'!E21</f>
        <v>0</v>
      </c>
      <c r="I9" s="17">
        <f>'T9'!F21</f>
        <v>0</v>
      </c>
      <c r="J9" s="17">
        <f>'T9'!G21</f>
        <v>0</v>
      </c>
      <c r="K9" s="17">
        <f>'T9'!H21</f>
        <v>0</v>
      </c>
      <c r="L9" s="17" t="str">
        <f>'T9'!I21</f>
        <v>0:0</v>
      </c>
    </row>
    <row r="10" spans="1:52">
      <c r="E10" s="17">
        <f>'T9'!B22</f>
        <v>9</v>
      </c>
      <c r="F10" s="27" t="str">
        <f>'T9'!C22</f>
        <v>Bytča A</v>
      </c>
      <c r="G10" s="17">
        <f>'T9'!D22</f>
        <v>0</v>
      </c>
      <c r="H10" s="17">
        <f>'T9'!E22</f>
        <v>0</v>
      </c>
      <c r="I10" s="17">
        <f>'T9'!F22</f>
        <v>0</v>
      </c>
      <c r="J10" s="17">
        <f>'T9'!G22</f>
        <v>0</v>
      </c>
      <c r="K10" s="17">
        <f>'T9'!H22</f>
        <v>0</v>
      </c>
      <c r="L10" s="17" t="str">
        <f>'T9'!I22</f>
        <v>0:0</v>
      </c>
    </row>
    <row r="11" spans="1:52">
      <c r="E11" s="28"/>
      <c r="F11" s="29"/>
      <c r="G11" s="28"/>
      <c r="H11" s="28"/>
      <c r="I11" s="28"/>
      <c r="J11" s="28"/>
      <c r="K11" s="28"/>
      <c r="L11" s="28"/>
    </row>
    <row r="12" spans="1:52">
      <c r="E12" s="28"/>
      <c r="F12" s="29"/>
      <c r="G12" s="28"/>
      <c r="H12" s="28"/>
      <c r="I12" s="28"/>
      <c r="J12" s="28"/>
      <c r="K12" s="28"/>
      <c r="L12" s="28"/>
    </row>
    <row r="13" spans="1:52">
      <c r="B13" s="45" t="s">
        <v>35</v>
      </c>
      <c r="C13" s="45"/>
      <c r="E13" s="30"/>
      <c r="F13" s="31"/>
      <c r="G13" s="30"/>
      <c r="H13" s="30"/>
      <c r="I13" s="30"/>
      <c r="J13" s="30"/>
      <c r="K13" s="30"/>
      <c r="L13" s="30"/>
      <c r="M13" s="32"/>
      <c r="N13" s="32"/>
    </row>
    <row r="14" spans="1:52" ht="12.75" customHeight="1">
      <c r="B14" s="33" t="s">
        <v>36</v>
      </c>
      <c r="C14" s="33" t="s">
        <v>37</v>
      </c>
      <c r="D14" s="23" t="s">
        <v>38</v>
      </c>
      <c r="E14" s="23" t="s">
        <v>39</v>
      </c>
      <c r="L14" s="23" t="s">
        <v>40</v>
      </c>
      <c r="M14" s="23"/>
      <c r="N14" s="23"/>
      <c r="Q14" s="23" t="s">
        <v>42</v>
      </c>
      <c r="R14" s="23" t="s">
        <v>43</v>
      </c>
      <c r="S14" s="23" t="s">
        <v>44</v>
      </c>
      <c r="T14" s="23" t="s">
        <v>45</v>
      </c>
      <c r="U14" s="23" t="s">
        <v>46</v>
      </c>
      <c r="V14" s="23" t="s">
        <v>47</v>
      </c>
      <c r="W14" s="23" t="s">
        <v>48</v>
      </c>
      <c r="X14" s="23" t="s">
        <v>49</v>
      </c>
      <c r="Y14" s="23" t="s">
        <v>50</v>
      </c>
      <c r="Z14" s="23" t="s">
        <v>51</v>
      </c>
      <c r="AA14" s="23" t="s">
        <v>52</v>
      </c>
      <c r="AB14" s="23" t="s">
        <v>53</v>
      </c>
      <c r="AC14" s="23" t="s">
        <v>54</v>
      </c>
      <c r="AD14" s="23" t="s">
        <v>55</v>
      </c>
      <c r="AE14" s="23" t="s">
        <v>56</v>
      </c>
      <c r="AF14" s="23" t="s">
        <v>67</v>
      </c>
      <c r="AG14" s="23" t="s">
        <v>68</v>
      </c>
      <c r="AH14" s="23" t="s">
        <v>69</v>
      </c>
      <c r="AI14" s="23" t="s">
        <v>70</v>
      </c>
      <c r="AJ14" s="23" t="s">
        <v>71</v>
      </c>
      <c r="AK14" s="23" t="s">
        <v>72</v>
      </c>
      <c r="AL14" s="23" t="s">
        <v>73</v>
      </c>
      <c r="AM14" s="23" t="s">
        <v>74</v>
      </c>
      <c r="AN14" s="23" t="s">
        <v>75</v>
      </c>
      <c r="AO14" s="23" t="s">
        <v>76</v>
      </c>
      <c r="AP14" s="23" t="s">
        <v>77</v>
      </c>
      <c r="AQ14" s="23" t="s">
        <v>78</v>
      </c>
      <c r="AR14" s="23" t="s">
        <v>79</v>
      </c>
      <c r="AS14" s="23" t="s">
        <v>80</v>
      </c>
      <c r="AT14" s="23" t="s">
        <v>81</v>
      </c>
      <c r="AU14" s="23" t="s">
        <v>82</v>
      </c>
      <c r="AV14" s="23" t="s">
        <v>83</v>
      </c>
      <c r="AW14" s="23" t="s">
        <v>84</v>
      </c>
      <c r="AX14" s="23" t="s">
        <v>85</v>
      </c>
      <c r="AY14" s="23" t="s">
        <v>86</v>
      </c>
      <c r="AZ14" s="23" t="s">
        <v>87</v>
      </c>
    </row>
    <row r="15" spans="1:52">
      <c r="A15" s="23" t="s">
        <v>41</v>
      </c>
      <c r="B15" s="34">
        <v>0.52083333333333337</v>
      </c>
      <c r="C15" s="35">
        <f>IF(F15=0,B15,IF(G15=0,B15,B15+$P$2))</f>
        <v>0.54513888888888895</v>
      </c>
      <c r="D15" s="23">
        <v>1</v>
      </c>
      <c r="E15" s="11" t="s">
        <v>42</v>
      </c>
      <c r="F15" t="str">
        <f>VLOOKUP(E15,'T9'!$A$25:$H$60,3,0)</f>
        <v>Zlín A</v>
      </c>
      <c r="G15" s="47" t="str">
        <f>VLOOKUP(E15,'T9'!$A$25:$H$60,4,0)</f>
        <v>Zlín B</v>
      </c>
      <c r="H15" s="47"/>
      <c r="I15" s="47"/>
      <c r="J15" s="47"/>
      <c r="K15" s="48"/>
      <c r="L15" s="11"/>
      <c r="M15" s="32" t="e">
        <f>SEARCH($O$1,L15)</f>
        <v>#VALUE!</v>
      </c>
      <c r="N15" s="32">
        <f>IF(TYPE(M15)=1,VALUE(LEFT(L15,(M15-1))),0)</f>
        <v>0</v>
      </c>
      <c r="O15" s="32">
        <f>IF(TYPE(M15)=1,VALUE(RIGHT(L15,LEN(L15)-M15)),0)</f>
        <v>0</v>
      </c>
      <c r="P15" s="23">
        <f>SUM(Q15:Q50)</f>
        <v>1</v>
      </c>
      <c r="Q15" s="23">
        <f>IF($E15=Q$14,1,0)</f>
        <v>1</v>
      </c>
      <c r="R15" s="23">
        <f t="shared" ref="R15:AZ22" si="0">IF($E15=R$14,1,0)</f>
        <v>0</v>
      </c>
      <c r="S15" s="23">
        <f t="shared" si="0"/>
        <v>0</v>
      </c>
      <c r="T15" s="23">
        <f t="shared" si="0"/>
        <v>0</v>
      </c>
      <c r="U15" s="23">
        <f t="shared" si="0"/>
        <v>0</v>
      </c>
      <c r="V15" s="23">
        <f t="shared" si="0"/>
        <v>0</v>
      </c>
      <c r="W15" s="23">
        <f t="shared" si="0"/>
        <v>0</v>
      </c>
      <c r="X15" s="23">
        <f t="shared" si="0"/>
        <v>0</v>
      </c>
      <c r="Y15" s="23">
        <f t="shared" si="0"/>
        <v>0</v>
      </c>
      <c r="Z15" s="23">
        <f t="shared" si="0"/>
        <v>0</v>
      </c>
      <c r="AA15" s="23">
        <f t="shared" si="0"/>
        <v>0</v>
      </c>
      <c r="AB15" s="23">
        <f t="shared" si="0"/>
        <v>0</v>
      </c>
      <c r="AC15" s="23">
        <f t="shared" si="0"/>
        <v>0</v>
      </c>
      <c r="AD15" s="23">
        <f t="shared" si="0"/>
        <v>0</v>
      </c>
      <c r="AE15" s="23">
        <f t="shared" si="0"/>
        <v>0</v>
      </c>
      <c r="AF15" s="23">
        <f t="shared" si="0"/>
        <v>0</v>
      </c>
      <c r="AG15" s="23">
        <f t="shared" si="0"/>
        <v>0</v>
      </c>
      <c r="AH15" s="23">
        <f t="shared" si="0"/>
        <v>0</v>
      </c>
      <c r="AI15" s="23">
        <f t="shared" si="0"/>
        <v>0</v>
      </c>
      <c r="AJ15" s="23">
        <f t="shared" si="0"/>
        <v>0</v>
      </c>
      <c r="AK15" s="23">
        <f t="shared" si="0"/>
        <v>0</v>
      </c>
      <c r="AL15" s="23">
        <f t="shared" si="0"/>
        <v>0</v>
      </c>
      <c r="AM15" s="23">
        <f t="shared" si="0"/>
        <v>0</v>
      </c>
      <c r="AN15" s="23">
        <f t="shared" si="0"/>
        <v>0</v>
      </c>
      <c r="AO15" s="23">
        <f t="shared" si="0"/>
        <v>0</v>
      </c>
      <c r="AP15" s="23">
        <f t="shared" si="0"/>
        <v>0</v>
      </c>
      <c r="AQ15" s="23">
        <f t="shared" si="0"/>
        <v>0</v>
      </c>
      <c r="AR15" s="23">
        <f t="shared" si="0"/>
        <v>0</v>
      </c>
      <c r="AS15" s="23">
        <f t="shared" si="0"/>
        <v>0</v>
      </c>
      <c r="AT15" s="23">
        <f t="shared" si="0"/>
        <v>0</v>
      </c>
      <c r="AU15" s="23">
        <f t="shared" si="0"/>
        <v>0</v>
      </c>
      <c r="AV15" s="23">
        <f t="shared" si="0"/>
        <v>0</v>
      </c>
      <c r="AW15" s="23">
        <f t="shared" si="0"/>
        <v>0</v>
      </c>
      <c r="AX15" s="23">
        <f t="shared" si="0"/>
        <v>0</v>
      </c>
      <c r="AY15" s="23">
        <f t="shared" si="0"/>
        <v>0</v>
      </c>
      <c r="AZ15" s="23">
        <f t="shared" si="0"/>
        <v>0</v>
      </c>
    </row>
    <row r="16" spans="1:52">
      <c r="A16" s="23" t="str">
        <f>IF(B16&lt;B15,"So",A15)</f>
        <v>Pá</v>
      </c>
      <c r="B16" s="34">
        <f>IF(F16=0,B15,IF(G16=0,B15,B15+$P$2+$P$5))</f>
        <v>0.54861111111111116</v>
      </c>
      <c r="C16" s="35">
        <f t="shared" ref="C16" si="1">IF(F16=0,B16,IF(G16=0,B16,B16+$P$2))</f>
        <v>0.57291666666666674</v>
      </c>
      <c r="D16" s="23">
        <v>2</v>
      </c>
      <c r="E16" s="11" t="s">
        <v>43</v>
      </c>
      <c r="F16" t="str">
        <f>VLOOKUP(E16,'T9'!$A$25:$H$60,3,0)</f>
        <v>Bytča A</v>
      </c>
      <c r="G16" s="47" t="str">
        <f>VLOOKUP(E16,'T9'!$A$25:$H$60,4,0)</f>
        <v>Zubří</v>
      </c>
      <c r="H16" s="47"/>
      <c r="I16" s="47"/>
      <c r="J16" s="47"/>
      <c r="K16" s="48"/>
      <c r="L16" s="11"/>
      <c r="M16" s="32" t="e">
        <f t="shared" ref="M16:M50" si="2">SEARCH($O$1,L16)</f>
        <v>#VALUE!</v>
      </c>
      <c r="N16" s="32">
        <f t="shared" ref="N16:N50" si="3">IF(TYPE(M16)=1,VALUE(LEFT(L16,(M16-1))),0)</f>
        <v>0</v>
      </c>
      <c r="O16" s="32">
        <f t="shared" ref="O16:O50" si="4">IF(TYPE(M16)=1,VALUE(RIGHT(L16,LEN(L16)-M16)),0)</f>
        <v>0</v>
      </c>
      <c r="P16" s="23">
        <f>SUM(R15:R50)</f>
        <v>1</v>
      </c>
      <c r="Q16" s="23">
        <f t="shared" ref="Q16:AF50" si="5">IF($E16=Q$14,1,0)</f>
        <v>0</v>
      </c>
      <c r="R16" s="23">
        <f t="shared" si="5"/>
        <v>1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0"/>
        <v>0</v>
      </c>
      <c r="AH16" s="23">
        <f t="shared" si="0"/>
        <v>0</v>
      </c>
      <c r="AI16" s="23">
        <f t="shared" si="0"/>
        <v>0</v>
      </c>
      <c r="AJ16" s="23">
        <f t="shared" si="0"/>
        <v>0</v>
      </c>
      <c r="AK16" s="23">
        <f t="shared" si="0"/>
        <v>0</v>
      </c>
      <c r="AL16" s="23">
        <f t="shared" si="0"/>
        <v>0</v>
      </c>
      <c r="AM16" s="23">
        <f t="shared" si="0"/>
        <v>0</v>
      </c>
      <c r="AN16" s="23">
        <f t="shared" si="0"/>
        <v>0</v>
      </c>
      <c r="AO16" s="23">
        <f t="shared" si="0"/>
        <v>0</v>
      </c>
      <c r="AP16" s="23">
        <f t="shared" si="0"/>
        <v>0</v>
      </c>
      <c r="AQ16" s="23">
        <f t="shared" si="0"/>
        <v>0</v>
      </c>
      <c r="AR16" s="23">
        <f t="shared" si="0"/>
        <v>0</v>
      </c>
      <c r="AS16" s="23">
        <f t="shared" si="0"/>
        <v>0</v>
      </c>
      <c r="AT16" s="23">
        <f t="shared" si="0"/>
        <v>0</v>
      </c>
      <c r="AU16" s="23">
        <f t="shared" si="0"/>
        <v>0</v>
      </c>
      <c r="AV16" s="23">
        <f t="shared" si="0"/>
        <v>0</v>
      </c>
      <c r="AW16" s="23">
        <f t="shared" si="0"/>
        <v>0</v>
      </c>
      <c r="AX16" s="23">
        <f t="shared" si="0"/>
        <v>0</v>
      </c>
      <c r="AY16" s="23">
        <f t="shared" si="0"/>
        <v>0</v>
      </c>
      <c r="AZ16" s="23">
        <f t="shared" si="0"/>
        <v>0</v>
      </c>
    </row>
    <row r="17" spans="1:52">
      <c r="A17" s="23" t="str">
        <f>IF(C17&lt;B16,"So",A16)</f>
        <v>Pá</v>
      </c>
      <c r="B17" s="34">
        <f t="shared" ref="B17:B33" si="6">IF(F17=0,B16,IF(G17=0,B16,B16+$P$2+$P$5))</f>
        <v>0.57638888888888895</v>
      </c>
      <c r="C17" s="35">
        <f>IF(F17=0,B17,IF(G17=0,B17,B17+$P$2))</f>
        <v>0.60069444444444453</v>
      </c>
      <c r="D17" s="23">
        <v>3</v>
      </c>
      <c r="E17" s="11" t="s">
        <v>44</v>
      </c>
      <c r="F17" t="str">
        <f>VLOOKUP(E17,'T9'!$A$25:$H$60,3,0)</f>
        <v>Bytča B</v>
      </c>
      <c r="G17" s="47" t="str">
        <f>VLOOKUP(E17,'T9'!$A$25:$H$60,4,0)</f>
        <v>Malacky</v>
      </c>
      <c r="H17" s="47"/>
      <c r="I17" s="47"/>
      <c r="J17" s="47"/>
      <c r="K17" s="48"/>
      <c r="L17" s="11"/>
      <c r="M17" s="32" t="e">
        <f t="shared" si="2"/>
        <v>#VALUE!</v>
      </c>
      <c r="N17" s="32">
        <f t="shared" si="3"/>
        <v>0</v>
      </c>
      <c r="O17" s="32">
        <f t="shared" si="4"/>
        <v>0</v>
      </c>
      <c r="P17" s="23">
        <f>SUM(S15:S50)</f>
        <v>1</v>
      </c>
      <c r="Q17" s="23">
        <f t="shared" si="5"/>
        <v>0</v>
      </c>
      <c r="R17" s="23">
        <f t="shared" si="0"/>
        <v>0</v>
      </c>
      <c r="S17" s="23">
        <f t="shared" si="0"/>
        <v>1</v>
      </c>
      <c r="T17" s="23">
        <f t="shared" si="0"/>
        <v>0</v>
      </c>
      <c r="U17" s="23">
        <f t="shared" si="0"/>
        <v>0</v>
      </c>
      <c r="V17" s="23">
        <f t="shared" si="0"/>
        <v>0</v>
      </c>
      <c r="W17" s="23">
        <f t="shared" si="0"/>
        <v>0</v>
      </c>
      <c r="X17" s="23">
        <f t="shared" si="0"/>
        <v>0</v>
      </c>
      <c r="Y17" s="23">
        <f t="shared" si="0"/>
        <v>0</v>
      </c>
      <c r="Z17" s="23">
        <f t="shared" si="0"/>
        <v>0</v>
      </c>
      <c r="AA17" s="23">
        <f t="shared" si="0"/>
        <v>0</v>
      </c>
      <c r="AB17" s="23">
        <f t="shared" si="0"/>
        <v>0</v>
      </c>
      <c r="AC17" s="23">
        <f t="shared" si="0"/>
        <v>0</v>
      </c>
      <c r="AD17" s="23">
        <f t="shared" si="0"/>
        <v>0</v>
      </c>
      <c r="AE17" s="23">
        <f t="shared" si="0"/>
        <v>0</v>
      </c>
      <c r="AF17" s="23">
        <f t="shared" si="0"/>
        <v>0</v>
      </c>
      <c r="AG17" s="23">
        <f t="shared" si="0"/>
        <v>0</v>
      </c>
      <c r="AH17" s="23">
        <f t="shared" si="0"/>
        <v>0</v>
      </c>
      <c r="AI17" s="23">
        <f t="shared" si="0"/>
        <v>0</v>
      </c>
      <c r="AJ17" s="23">
        <f t="shared" si="0"/>
        <v>0</v>
      </c>
      <c r="AK17" s="23">
        <f t="shared" si="0"/>
        <v>0</v>
      </c>
      <c r="AL17" s="23">
        <f t="shared" si="0"/>
        <v>0</v>
      </c>
      <c r="AM17" s="23">
        <f t="shared" si="0"/>
        <v>0</v>
      </c>
      <c r="AN17" s="23">
        <f t="shared" si="0"/>
        <v>0</v>
      </c>
      <c r="AO17" s="23">
        <f t="shared" si="0"/>
        <v>0</v>
      </c>
      <c r="AP17" s="23">
        <f t="shared" si="0"/>
        <v>0</v>
      </c>
      <c r="AQ17" s="23">
        <f t="shared" si="0"/>
        <v>0</v>
      </c>
      <c r="AR17" s="23">
        <f t="shared" si="0"/>
        <v>0</v>
      </c>
      <c r="AS17" s="23">
        <f t="shared" si="0"/>
        <v>0</v>
      </c>
      <c r="AT17" s="23">
        <f t="shared" si="0"/>
        <v>0</v>
      </c>
      <c r="AU17" s="23">
        <f t="shared" si="0"/>
        <v>0</v>
      </c>
      <c r="AV17" s="23">
        <f t="shared" si="0"/>
        <v>0</v>
      </c>
      <c r="AW17" s="23">
        <f t="shared" si="0"/>
        <v>0</v>
      </c>
      <c r="AX17" s="23">
        <f t="shared" si="0"/>
        <v>0</v>
      </c>
      <c r="AY17" s="23">
        <f t="shared" si="0"/>
        <v>0</v>
      </c>
      <c r="AZ17" s="23">
        <f t="shared" si="0"/>
        <v>0</v>
      </c>
    </row>
    <row r="18" spans="1:52">
      <c r="A18" s="23" t="str">
        <f>IF(B18&lt;C17,"So",A17)</f>
        <v>Pá</v>
      </c>
      <c r="B18" s="34">
        <f t="shared" si="6"/>
        <v>0.60416666666666674</v>
      </c>
      <c r="C18" s="35">
        <f t="shared" ref="C18:C50" si="7">IF(F18=0,B18,IF(G18=0,B18,B18+$P$2))</f>
        <v>0.62847222222222232</v>
      </c>
      <c r="D18" s="23">
        <v>4</v>
      </c>
      <c r="E18" s="11" t="s">
        <v>45</v>
      </c>
      <c r="F18" t="str">
        <f>VLOOKUP(E18,'T9'!$A$25:$H$60,3,0)</f>
        <v>Nitra</v>
      </c>
      <c r="G18" s="47" t="str">
        <f>VLOOKUP(E18,'T9'!$A$25:$H$60,4,0)</f>
        <v>Veselí n.M.</v>
      </c>
      <c r="H18" s="47"/>
      <c r="I18" s="47"/>
      <c r="J18" s="47"/>
      <c r="K18" s="48"/>
      <c r="L18" s="11"/>
      <c r="M18" s="32" t="e">
        <f t="shared" si="2"/>
        <v>#VALUE!</v>
      </c>
      <c r="N18" s="32">
        <f t="shared" si="3"/>
        <v>0</v>
      </c>
      <c r="O18" s="32">
        <f t="shared" si="4"/>
        <v>0</v>
      </c>
      <c r="P18" s="23">
        <f>SUM(T15:T50)</f>
        <v>1</v>
      </c>
      <c r="Q18" s="23">
        <f t="shared" si="5"/>
        <v>0</v>
      </c>
      <c r="R18" s="23">
        <f t="shared" si="0"/>
        <v>0</v>
      </c>
      <c r="S18" s="23">
        <f t="shared" si="0"/>
        <v>0</v>
      </c>
      <c r="T18" s="23">
        <f t="shared" si="0"/>
        <v>1</v>
      </c>
      <c r="U18" s="23">
        <f t="shared" si="0"/>
        <v>0</v>
      </c>
      <c r="V18" s="23">
        <f t="shared" si="0"/>
        <v>0</v>
      </c>
      <c r="W18" s="23">
        <f t="shared" si="0"/>
        <v>0</v>
      </c>
      <c r="X18" s="23">
        <f t="shared" si="0"/>
        <v>0</v>
      </c>
      <c r="Y18" s="23">
        <f t="shared" si="0"/>
        <v>0</v>
      </c>
      <c r="Z18" s="23">
        <f t="shared" si="0"/>
        <v>0</v>
      </c>
      <c r="AA18" s="23">
        <f t="shared" si="0"/>
        <v>0</v>
      </c>
      <c r="AB18" s="23">
        <f t="shared" si="0"/>
        <v>0</v>
      </c>
      <c r="AC18" s="23">
        <f t="shared" si="0"/>
        <v>0</v>
      </c>
      <c r="AD18" s="23">
        <f t="shared" si="0"/>
        <v>0</v>
      </c>
      <c r="AE18" s="23">
        <f t="shared" si="0"/>
        <v>0</v>
      </c>
      <c r="AF18" s="23">
        <f t="shared" si="0"/>
        <v>0</v>
      </c>
      <c r="AG18" s="23">
        <f t="shared" si="0"/>
        <v>0</v>
      </c>
      <c r="AH18" s="23">
        <f t="shared" si="0"/>
        <v>0</v>
      </c>
      <c r="AI18" s="23">
        <f t="shared" si="0"/>
        <v>0</v>
      </c>
      <c r="AJ18" s="23">
        <f t="shared" si="0"/>
        <v>0</v>
      </c>
      <c r="AK18" s="23">
        <f t="shared" si="0"/>
        <v>0</v>
      </c>
      <c r="AL18" s="23">
        <f t="shared" si="0"/>
        <v>0</v>
      </c>
      <c r="AM18" s="23">
        <f t="shared" si="0"/>
        <v>0</v>
      </c>
      <c r="AN18" s="23">
        <f t="shared" si="0"/>
        <v>0</v>
      </c>
      <c r="AO18" s="23">
        <f t="shared" si="0"/>
        <v>0</v>
      </c>
      <c r="AP18" s="23">
        <f t="shared" si="0"/>
        <v>0</v>
      </c>
      <c r="AQ18" s="23">
        <f t="shared" si="0"/>
        <v>0</v>
      </c>
      <c r="AR18" s="23">
        <f t="shared" si="0"/>
        <v>0</v>
      </c>
      <c r="AS18" s="23">
        <f t="shared" si="0"/>
        <v>0</v>
      </c>
      <c r="AT18" s="23">
        <f t="shared" si="0"/>
        <v>0</v>
      </c>
      <c r="AU18" s="23">
        <f t="shared" si="0"/>
        <v>0</v>
      </c>
      <c r="AV18" s="23">
        <f t="shared" si="0"/>
        <v>0</v>
      </c>
      <c r="AW18" s="23">
        <f t="shared" si="0"/>
        <v>0</v>
      </c>
      <c r="AX18" s="23">
        <f t="shared" si="0"/>
        <v>0</v>
      </c>
      <c r="AY18" s="23">
        <f t="shared" si="0"/>
        <v>0</v>
      </c>
      <c r="AZ18" s="23">
        <f t="shared" si="0"/>
        <v>0</v>
      </c>
    </row>
    <row r="19" spans="1:52">
      <c r="A19" s="23" t="str">
        <f t="shared" ref="A19:A40" si="8">IF(B19&lt;B18,"So",A18)</f>
        <v>Pá</v>
      </c>
      <c r="B19" s="34">
        <f t="shared" si="6"/>
        <v>0.63194444444444453</v>
      </c>
      <c r="C19" s="35">
        <f t="shared" si="7"/>
        <v>0.65625000000000011</v>
      </c>
      <c r="D19" s="23">
        <v>5</v>
      </c>
      <c r="E19" s="11" t="s">
        <v>46</v>
      </c>
      <c r="F19" t="str">
        <f>VLOOKUP(E19,'T9'!$A$25:$H$60,3,0)</f>
        <v>Zlín A</v>
      </c>
      <c r="G19" s="47" t="str">
        <f>VLOOKUP(E19,'T9'!$A$25:$H$60,4,0)</f>
        <v>Trenčín</v>
      </c>
      <c r="H19" s="47"/>
      <c r="I19" s="47"/>
      <c r="J19" s="47"/>
      <c r="K19" s="48"/>
      <c r="L19" s="11"/>
      <c r="M19" s="32" t="e">
        <f t="shared" si="2"/>
        <v>#VALUE!</v>
      </c>
      <c r="N19" s="32">
        <f t="shared" si="3"/>
        <v>0</v>
      </c>
      <c r="O19" s="32">
        <f t="shared" si="4"/>
        <v>0</v>
      </c>
      <c r="P19" s="23">
        <f>SUM(U15:U50)</f>
        <v>1</v>
      </c>
      <c r="Q19" s="23">
        <f t="shared" si="5"/>
        <v>0</v>
      </c>
      <c r="R19" s="23">
        <f t="shared" si="0"/>
        <v>0</v>
      </c>
      <c r="S19" s="23">
        <f t="shared" si="0"/>
        <v>0</v>
      </c>
      <c r="T19" s="23">
        <f t="shared" si="0"/>
        <v>0</v>
      </c>
      <c r="U19" s="23">
        <f t="shared" si="0"/>
        <v>1</v>
      </c>
      <c r="V19" s="23">
        <f t="shared" si="0"/>
        <v>0</v>
      </c>
      <c r="W19" s="23">
        <f t="shared" si="0"/>
        <v>0</v>
      </c>
      <c r="X19" s="23">
        <f t="shared" si="0"/>
        <v>0</v>
      </c>
      <c r="Y19" s="23">
        <f t="shared" si="0"/>
        <v>0</v>
      </c>
      <c r="Z19" s="23">
        <f t="shared" si="0"/>
        <v>0</v>
      </c>
      <c r="AA19" s="23">
        <f t="shared" si="0"/>
        <v>0</v>
      </c>
      <c r="AB19" s="23">
        <f t="shared" si="0"/>
        <v>0</v>
      </c>
      <c r="AC19" s="23">
        <f t="shared" si="0"/>
        <v>0</v>
      </c>
      <c r="AD19" s="23">
        <f t="shared" si="0"/>
        <v>0</v>
      </c>
      <c r="AE19" s="23">
        <f t="shared" si="0"/>
        <v>0</v>
      </c>
      <c r="AF19" s="23">
        <f t="shared" si="0"/>
        <v>0</v>
      </c>
      <c r="AG19" s="23">
        <f t="shared" si="0"/>
        <v>0</v>
      </c>
      <c r="AH19" s="23">
        <f t="shared" si="0"/>
        <v>0</v>
      </c>
      <c r="AI19" s="23">
        <f t="shared" si="0"/>
        <v>0</v>
      </c>
      <c r="AJ19" s="23">
        <f t="shared" si="0"/>
        <v>0</v>
      </c>
      <c r="AK19" s="23">
        <f t="shared" si="0"/>
        <v>0</v>
      </c>
      <c r="AL19" s="23">
        <f t="shared" si="0"/>
        <v>0</v>
      </c>
      <c r="AM19" s="23">
        <f t="shared" si="0"/>
        <v>0</v>
      </c>
      <c r="AN19" s="23">
        <f t="shared" si="0"/>
        <v>0</v>
      </c>
      <c r="AO19" s="23">
        <f t="shared" si="0"/>
        <v>0</v>
      </c>
      <c r="AP19" s="23">
        <f t="shared" si="0"/>
        <v>0</v>
      </c>
      <c r="AQ19" s="23">
        <f t="shared" si="0"/>
        <v>0</v>
      </c>
      <c r="AR19" s="23">
        <f t="shared" si="0"/>
        <v>0</v>
      </c>
      <c r="AS19" s="23">
        <f t="shared" si="0"/>
        <v>0</v>
      </c>
      <c r="AT19" s="23">
        <f t="shared" si="0"/>
        <v>0</v>
      </c>
      <c r="AU19" s="23">
        <f t="shared" si="0"/>
        <v>0</v>
      </c>
      <c r="AV19" s="23">
        <f t="shared" si="0"/>
        <v>0</v>
      </c>
      <c r="AW19" s="23">
        <f t="shared" si="0"/>
        <v>0</v>
      </c>
      <c r="AX19" s="23">
        <f t="shared" si="0"/>
        <v>0</v>
      </c>
      <c r="AY19" s="23">
        <f t="shared" si="0"/>
        <v>0</v>
      </c>
      <c r="AZ19" s="23">
        <f t="shared" si="0"/>
        <v>0</v>
      </c>
    </row>
    <row r="20" spans="1:52">
      <c r="A20" s="23" t="str">
        <f t="shared" si="8"/>
        <v>Pá</v>
      </c>
      <c r="B20" s="34">
        <f t="shared" si="6"/>
        <v>0.65972222222222232</v>
      </c>
      <c r="C20" s="35">
        <f t="shared" si="7"/>
        <v>0.6840277777777779</v>
      </c>
      <c r="D20" s="23">
        <v>6</v>
      </c>
      <c r="E20" s="11" t="s">
        <v>47</v>
      </c>
      <c r="F20" t="str">
        <f>VLOOKUP(E20,'T9'!$A$25:$H$60,3,0)</f>
        <v>Malacky</v>
      </c>
      <c r="G20" s="47" t="str">
        <f>VLOOKUP(E20,'T9'!$A$25:$H$60,4,0)</f>
        <v>Zubří</v>
      </c>
      <c r="H20" s="47"/>
      <c r="I20" s="47"/>
      <c r="J20" s="47"/>
      <c r="K20" s="48"/>
      <c r="L20" s="11"/>
      <c r="M20" s="32" t="e">
        <f t="shared" si="2"/>
        <v>#VALUE!</v>
      </c>
      <c r="N20" s="32">
        <f t="shared" si="3"/>
        <v>0</v>
      </c>
      <c r="O20" s="32">
        <f>IF(TYPE(M20)=1,VALUE(RIGHT(L20,LEN(L20)-M20)),0)</f>
        <v>0</v>
      </c>
      <c r="P20" s="23">
        <f>SUM(V15:V50)</f>
        <v>1</v>
      </c>
      <c r="Q20" s="23">
        <f t="shared" si="5"/>
        <v>0</v>
      </c>
      <c r="R20" s="23">
        <f t="shared" si="0"/>
        <v>0</v>
      </c>
      <c r="S20" s="23">
        <f t="shared" si="0"/>
        <v>0</v>
      </c>
      <c r="T20" s="23">
        <f t="shared" si="0"/>
        <v>0</v>
      </c>
      <c r="U20" s="23">
        <f t="shared" si="0"/>
        <v>0</v>
      </c>
      <c r="V20" s="23">
        <f t="shared" si="0"/>
        <v>1</v>
      </c>
      <c r="W20" s="23">
        <f t="shared" si="0"/>
        <v>0</v>
      </c>
      <c r="X20" s="23">
        <f t="shared" si="0"/>
        <v>0</v>
      </c>
      <c r="Y20" s="23">
        <f t="shared" si="0"/>
        <v>0</v>
      </c>
      <c r="Z20" s="23">
        <f t="shared" si="0"/>
        <v>0</v>
      </c>
      <c r="AA20" s="23">
        <f t="shared" si="0"/>
        <v>0</v>
      </c>
      <c r="AB20" s="23">
        <f t="shared" si="0"/>
        <v>0</v>
      </c>
      <c r="AC20" s="23">
        <f t="shared" si="0"/>
        <v>0</v>
      </c>
      <c r="AD20" s="23">
        <f t="shared" si="0"/>
        <v>0</v>
      </c>
      <c r="AE20" s="23">
        <f t="shared" si="0"/>
        <v>0</v>
      </c>
      <c r="AF20" s="23">
        <f t="shared" si="0"/>
        <v>0</v>
      </c>
      <c r="AG20" s="23">
        <f t="shared" si="0"/>
        <v>0</v>
      </c>
      <c r="AH20" s="23">
        <f t="shared" si="0"/>
        <v>0</v>
      </c>
      <c r="AI20" s="23">
        <f t="shared" si="0"/>
        <v>0</v>
      </c>
      <c r="AJ20" s="23">
        <f t="shared" si="0"/>
        <v>0</v>
      </c>
      <c r="AK20" s="23">
        <f t="shared" si="0"/>
        <v>0</v>
      </c>
      <c r="AL20" s="23">
        <f t="shared" si="0"/>
        <v>0</v>
      </c>
      <c r="AM20" s="23">
        <f t="shared" si="0"/>
        <v>0</v>
      </c>
      <c r="AN20" s="23">
        <f t="shared" si="0"/>
        <v>0</v>
      </c>
      <c r="AO20" s="23">
        <f t="shared" si="0"/>
        <v>0</v>
      </c>
      <c r="AP20" s="23">
        <f t="shared" si="0"/>
        <v>0</v>
      </c>
      <c r="AQ20" s="23">
        <f t="shared" si="0"/>
        <v>0</v>
      </c>
      <c r="AR20" s="23">
        <f t="shared" si="0"/>
        <v>0</v>
      </c>
      <c r="AS20" s="23">
        <f t="shared" si="0"/>
        <v>0</v>
      </c>
      <c r="AT20" s="23">
        <f t="shared" si="0"/>
        <v>0</v>
      </c>
      <c r="AU20" s="23">
        <f t="shared" si="0"/>
        <v>0</v>
      </c>
      <c r="AV20" s="23">
        <f t="shared" si="0"/>
        <v>0</v>
      </c>
      <c r="AW20" s="23">
        <f t="shared" si="0"/>
        <v>0</v>
      </c>
      <c r="AX20" s="23">
        <f t="shared" si="0"/>
        <v>0</v>
      </c>
      <c r="AY20" s="23">
        <f t="shared" si="0"/>
        <v>0</v>
      </c>
      <c r="AZ20" s="23">
        <f t="shared" si="0"/>
        <v>0</v>
      </c>
    </row>
    <row r="21" spans="1:52">
      <c r="A21" s="23" t="str">
        <f t="shared" si="8"/>
        <v>Pá</v>
      </c>
      <c r="B21" s="34">
        <f t="shared" si="6"/>
        <v>0.68750000000000011</v>
      </c>
      <c r="C21" s="35">
        <f t="shared" si="7"/>
        <v>0.71180555555555569</v>
      </c>
      <c r="D21" s="23">
        <v>7</v>
      </c>
      <c r="E21" s="11" t="s">
        <v>48</v>
      </c>
      <c r="F21" t="str">
        <f>VLOOKUP(E21,'T9'!$A$25:$H$60,3,0)</f>
        <v>Bytča A</v>
      </c>
      <c r="G21" s="47" t="str">
        <f>VLOOKUP(E21,'T9'!$A$25:$H$60,4,0)</f>
        <v>Zlín B</v>
      </c>
      <c r="H21" s="47"/>
      <c r="I21" s="47"/>
      <c r="J21" s="47"/>
      <c r="K21" s="48"/>
      <c r="L21" s="11"/>
      <c r="M21" s="32" t="e">
        <f t="shared" si="2"/>
        <v>#VALUE!</v>
      </c>
      <c r="N21" s="32">
        <f t="shared" si="3"/>
        <v>0</v>
      </c>
      <c r="O21" s="32">
        <f t="shared" si="4"/>
        <v>0</v>
      </c>
      <c r="P21" s="23">
        <f>SUM(W15:W50)</f>
        <v>1</v>
      </c>
      <c r="Q21" s="23">
        <f t="shared" si="5"/>
        <v>0</v>
      </c>
      <c r="R21" s="23">
        <f t="shared" si="0"/>
        <v>0</v>
      </c>
      <c r="S21" s="23">
        <f t="shared" si="0"/>
        <v>0</v>
      </c>
      <c r="T21" s="23">
        <f t="shared" si="0"/>
        <v>0</v>
      </c>
      <c r="U21" s="23">
        <f t="shared" si="0"/>
        <v>0</v>
      </c>
      <c r="V21" s="23">
        <f t="shared" si="0"/>
        <v>0</v>
      </c>
      <c r="W21" s="23">
        <f t="shared" si="0"/>
        <v>1</v>
      </c>
      <c r="X21" s="23">
        <f t="shared" si="0"/>
        <v>0</v>
      </c>
      <c r="Y21" s="23">
        <f t="shared" si="0"/>
        <v>0</v>
      </c>
      <c r="Z21" s="23">
        <f t="shared" si="0"/>
        <v>0</v>
      </c>
      <c r="AA21" s="23">
        <f t="shared" si="0"/>
        <v>0</v>
      </c>
      <c r="AB21" s="23">
        <f t="shared" si="0"/>
        <v>0</v>
      </c>
      <c r="AC21" s="23">
        <f t="shared" si="0"/>
        <v>0</v>
      </c>
      <c r="AD21" s="23">
        <f t="shared" si="0"/>
        <v>0</v>
      </c>
      <c r="AE21" s="23">
        <f t="shared" si="0"/>
        <v>0</v>
      </c>
      <c r="AF21" s="23">
        <f t="shared" si="0"/>
        <v>0</v>
      </c>
      <c r="AG21" s="23">
        <f t="shared" si="0"/>
        <v>0</v>
      </c>
      <c r="AH21" s="23">
        <f t="shared" si="0"/>
        <v>0</v>
      </c>
      <c r="AI21" s="23">
        <f t="shared" si="0"/>
        <v>0</v>
      </c>
      <c r="AJ21" s="23">
        <f t="shared" si="0"/>
        <v>0</v>
      </c>
      <c r="AK21" s="23">
        <f t="shared" si="0"/>
        <v>0</v>
      </c>
      <c r="AL21" s="23">
        <f t="shared" si="0"/>
        <v>0</v>
      </c>
      <c r="AM21" s="23">
        <f t="shared" si="0"/>
        <v>0</v>
      </c>
      <c r="AN21" s="23">
        <f t="shared" si="0"/>
        <v>0</v>
      </c>
      <c r="AO21" s="23">
        <f t="shared" si="0"/>
        <v>0</v>
      </c>
      <c r="AP21" s="23">
        <f t="shared" si="0"/>
        <v>0</v>
      </c>
      <c r="AQ21" s="23">
        <f t="shared" si="0"/>
        <v>0</v>
      </c>
      <c r="AR21" s="23">
        <f t="shared" si="0"/>
        <v>0</v>
      </c>
      <c r="AS21" s="23">
        <f t="shared" si="0"/>
        <v>0</v>
      </c>
      <c r="AT21" s="23">
        <f t="shared" si="0"/>
        <v>0</v>
      </c>
      <c r="AU21" s="23">
        <f t="shared" si="0"/>
        <v>0</v>
      </c>
      <c r="AV21" s="23">
        <f t="shared" si="0"/>
        <v>0</v>
      </c>
      <c r="AW21" s="23">
        <f t="shared" si="0"/>
        <v>0</v>
      </c>
      <c r="AX21" s="23">
        <f t="shared" si="0"/>
        <v>0</v>
      </c>
      <c r="AY21" s="23">
        <f t="shared" si="0"/>
        <v>0</v>
      </c>
      <c r="AZ21" s="23">
        <f t="shared" si="0"/>
        <v>0</v>
      </c>
    </row>
    <row r="22" spans="1:52">
      <c r="A22" s="23" t="str">
        <f t="shared" si="8"/>
        <v>Pá</v>
      </c>
      <c r="B22" s="34">
        <f t="shared" si="6"/>
        <v>0.7152777777777779</v>
      </c>
      <c r="C22" s="35">
        <f t="shared" si="7"/>
        <v>0.73958333333333348</v>
      </c>
      <c r="D22" s="23">
        <v>8</v>
      </c>
      <c r="E22" s="11" t="s">
        <v>49</v>
      </c>
      <c r="F22" t="str">
        <f>VLOOKUP(E22,'T9'!$A$25:$H$60,3,0)</f>
        <v>Veselí n.M.</v>
      </c>
      <c r="G22" s="47" t="str">
        <f>VLOOKUP(E22,'T9'!$A$25:$H$60,4,0)</f>
        <v>Bytča B</v>
      </c>
      <c r="H22" s="47"/>
      <c r="I22" s="47"/>
      <c r="J22" s="47"/>
      <c r="K22" s="48"/>
      <c r="L22" s="11"/>
      <c r="M22" s="32" t="e">
        <f t="shared" si="2"/>
        <v>#VALUE!</v>
      </c>
      <c r="N22" s="32">
        <f t="shared" si="3"/>
        <v>0</v>
      </c>
      <c r="O22" s="32">
        <f t="shared" si="4"/>
        <v>0</v>
      </c>
      <c r="P22" s="23">
        <f>SUM(X15:X50)</f>
        <v>1</v>
      </c>
      <c r="Q22" s="23">
        <f t="shared" si="5"/>
        <v>0</v>
      </c>
      <c r="R22" s="23">
        <f t="shared" si="0"/>
        <v>0</v>
      </c>
      <c r="S22" s="23">
        <f t="shared" si="0"/>
        <v>0</v>
      </c>
      <c r="T22" s="23">
        <f t="shared" si="0"/>
        <v>0</v>
      </c>
      <c r="U22" s="23">
        <f t="shared" si="0"/>
        <v>0</v>
      </c>
      <c r="V22" s="23">
        <f t="shared" si="0"/>
        <v>0</v>
      </c>
      <c r="W22" s="23">
        <f t="shared" si="0"/>
        <v>0</v>
      </c>
      <c r="X22" s="23">
        <f t="shared" si="0"/>
        <v>1</v>
      </c>
      <c r="Y22" s="23">
        <f t="shared" si="0"/>
        <v>0</v>
      </c>
      <c r="Z22" s="23">
        <f t="shared" si="0"/>
        <v>0</v>
      </c>
      <c r="AA22" s="23">
        <f t="shared" si="0"/>
        <v>0</v>
      </c>
      <c r="AB22" s="23">
        <f t="shared" si="0"/>
        <v>0</v>
      </c>
      <c r="AC22" s="23">
        <f t="shared" si="0"/>
        <v>0</v>
      </c>
      <c r="AD22" s="23">
        <f t="shared" si="0"/>
        <v>0</v>
      </c>
      <c r="AE22" s="23">
        <f t="shared" si="0"/>
        <v>0</v>
      </c>
      <c r="AF22" s="23">
        <f t="shared" si="0"/>
        <v>0</v>
      </c>
      <c r="AG22" s="23">
        <f t="shared" si="0"/>
        <v>0</v>
      </c>
      <c r="AH22" s="23">
        <f t="shared" si="0"/>
        <v>0</v>
      </c>
      <c r="AI22" s="23">
        <f t="shared" si="0"/>
        <v>0</v>
      </c>
      <c r="AJ22" s="23">
        <f t="shared" si="0"/>
        <v>0</v>
      </c>
      <c r="AK22" s="23">
        <f t="shared" si="0"/>
        <v>0</v>
      </c>
      <c r="AL22" s="23">
        <f t="shared" si="0"/>
        <v>0</v>
      </c>
      <c r="AM22" s="23">
        <f t="shared" si="0"/>
        <v>0</v>
      </c>
      <c r="AN22" s="23">
        <f t="shared" si="0"/>
        <v>0</v>
      </c>
      <c r="AO22" s="23">
        <f t="shared" si="0"/>
        <v>0</v>
      </c>
      <c r="AP22" s="23">
        <f t="shared" si="0"/>
        <v>0</v>
      </c>
      <c r="AQ22" s="23">
        <f t="shared" ref="R22:AZ29" si="9">IF($E22=AQ$14,1,0)</f>
        <v>0</v>
      </c>
      <c r="AR22" s="23">
        <f t="shared" si="9"/>
        <v>0</v>
      </c>
      <c r="AS22" s="23">
        <f t="shared" si="9"/>
        <v>0</v>
      </c>
      <c r="AT22" s="23">
        <f t="shared" si="9"/>
        <v>0</v>
      </c>
      <c r="AU22" s="23">
        <f t="shared" si="9"/>
        <v>0</v>
      </c>
      <c r="AV22" s="23">
        <f t="shared" si="9"/>
        <v>0</v>
      </c>
      <c r="AW22" s="23">
        <f t="shared" si="9"/>
        <v>0</v>
      </c>
      <c r="AX22" s="23">
        <f t="shared" si="9"/>
        <v>0</v>
      </c>
      <c r="AY22" s="23">
        <f t="shared" si="9"/>
        <v>0</v>
      </c>
      <c r="AZ22" s="23">
        <f t="shared" si="9"/>
        <v>0</v>
      </c>
    </row>
    <row r="23" spans="1:52">
      <c r="A23" s="23" t="str">
        <f t="shared" si="8"/>
        <v>Pá</v>
      </c>
      <c r="B23" s="34">
        <f t="shared" si="6"/>
        <v>0.74305555555555569</v>
      </c>
      <c r="C23" s="35">
        <f t="shared" si="7"/>
        <v>0.76736111111111127</v>
      </c>
      <c r="D23" s="23">
        <v>9</v>
      </c>
      <c r="E23" s="11" t="s">
        <v>50</v>
      </c>
      <c r="F23" t="str">
        <f>VLOOKUP(E23,'T9'!$A$25:$H$60,3,0)</f>
        <v>Trenčín</v>
      </c>
      <c r="G23" s="47" t="str">
        <f>VLOOKUP(E23,'T9'!$A$25:$H$60,4,0)</f>
        <v>Nitra</v>
      </c>
      <c r="H23" s="47"/>
      <c r="I23" s="47"/>
      <c r="J23" s="47"/>
      <c r="K23" s="48"/>
      <c r="L23" s="11"/>
      <c r="M23" s="32" t="e">
        <f t="shared" si="2"/>
        <v>#VALUE!</v>
      </c>
      <c r="N23" s="32">
        <f t="shared" si="3"/>
        <v>0</v>
      </c>
      <c r="O23" s="32">
        <f t="shared" si="4"/>
        <v>0</v>
      </c>
      <c r="P23" s="23">
        <f>SUM(Y15:Y50)</f>
        <v>1</v>
      </c>
      <c r="Q23" s="23">
        <f t="shared" si="5"/>
        <v>0</v>
      </c>
      <c r="R23" s="23">
        <f t="shared" si="9"/>
        <v>0</v>
      </c>
      <c r="S23" s="23">
        <f t="shared" si="9"/>
        <v>0</v>
      </c>
      <c r="T23" s="23">
        <f t="shared" si="9"/>
        <v>0</v>
      </c>
      <c r="U23" s="23">
        <f t="shared" si="9"/>
        <v>0</v>
      </c>
      <c r="V23" s="23">
        <f t="shared" si="9"/>
        <v>0</v>
      </c>
      <c r="W23" s="23">
        <f t="shared" si="9"/>
        <v>0</v>
      </c>
      <c r="X23" s="23">
        <f t="shared" si="9"/>
        <v>0</v>
      </c>
      <c r="Y23" s="23">
        <f t="shared" si="9"/>
        <v>1</v>
      </c>
      <c r="Z23" s="23">
        <f t="shared" si="9"/>
        <v>0</v>
      </c>
      <c r="AA23" s="23">
        <f t="shared" si="9"/>
        <v>0</v>
      </c>
      <c r="AB23" s="23">
        <f t="shared" si="9"/>
        <v>0</v>
      </c>
      <c r="AC23" s="23">
        <f t="shared" si="9"/>
        <v>0</v>
      </c>
      <c r="AD23" s="23">
        <f t="shared" si="9"/>
        <v>0</v>
      </c>
      <c r="AE23" s="23">
        <f t="shared" si="9"/>
        <v>0</v>
      </c>
      <c r="AF23" s="23">
        <f t="shared" si="9"/>
        <v>0</v>
      </c>
      <c r="AG23" s="23">
        <f t="shared" si="9"/>
        <v>0</v>
      </c>
      <c r="AH23" s="23">
        <f t="shared" si="9"/>
        <v>0</v>
      </c>
      <c r="AI23" s="23">
        <f t="shared" si="9"/>
        <v>0</v>
      </c>
      <c r="AJ23" s="23">
        <f t="shared" si="9"/>
        <v>0</v>
      </c>
      <c r="AK23" s="23">
        <f t="shared" si="9"/>
        <v>0</v>
      </c>
      <c r="AL23" s="23">
        <f t="shared" si="9"/>
        <v>0</v>
      </c>
      <c r="AM23" s="23">
        <f t="shared" si="9"/>
        <v>0</v>
      </c>
      <c r="AN23" s="23">
        <f t="shared" si="9"/>
        <v>0</v>
      </c>
      <c r="AO23" s="23">
        <f t="shared" si="9"/>
        <v>0</v>
      </c>
      <c r="AP23" s="23">
        <f t="shared" si="9"/>
        <v>0</v>
      </c>
      <c r="AQ23" s="23">
        <f t="shared" si="9"/>
        <v>0</v>
      </c>
      <c r="AR23" s="23">
        <f t="shared" si="9"/>
        <v>0</v>
      </c>
      <c r="AS23" s="23">
        <f t="shared" si="9"/>
        <v>0</v>
      </c>
      <c r="AT23" s="23">
        <f t="shared" si="9"/>
        <v>0</v>
      </c>
      <c r="AU23" s="23">
        <f t="shared" si="9"/>
        <v>0</v>
      </c>
      <c r="AV23" s="23">
        <f t="shared" si="9"/>
        <v>0</v>
      </c>
      <c r="AW23" s="23">
        <f t="shared" si="9"/>
        <v>0</v>
      </c>
      <c r="AX23" s="23">
        <f t="shared" si="9"/>
        <v>0</v>
      </c>
      <c r="AY23" s="23">
        <f t="shared" si="9"/>
        <v>0</v>
      </c>
      <c r="AZ23" s="23">
        <f t="shared" si="9"/>
        <v>0</v>
      </c>
    </row>
    <row r="24" spans="1:52">
      <c r="A24" s="23" t="str">
        <f t="shared" si="8"/>
        <v>Pá</v>
      </c>
      <c r="B24" s="34">
        <f t="shared" si="6"/>
        <v>0.77083333333333348</v>
      </c>
      <c r="C24" s="35">
        <f t="shared" si="7"/>
        <v>0.79513888888888906</v>
      </c>
      <c r="D24" s="23">
        <v>10</v>
      </c>
      <c r="E24" s="11" t="s">
        <v>51</v>
      </c>
      <c r="F24" t="str">
        <f>VLOOKUP(E24,'T9'!$A$25:$H$60,3,0)</f>
        <v>Zlín B</v>
      </c>
      <c r="G24" s="47" t="str">
        <f>VLOOKUP(E24,'T9'!$A$25:$H$60,4,0)</f>
        <v>Malacky</v>
      </c>
      <c r="H24" s="47"/>
      <c r="I24" s="47"/>
      <c r="J24" s="47"/>
      <c r="K24" s="48"/>
      <c r="L24" s="11"/>
      <c r="M24" s="32" t="e">
        <f t="shared" si="2"/>
        <v>#VALUE!</v>
      </c>
      <c r="N24" s="32">
        <f t="shared" si="3"/>
        <v>0</v>
      </c>
      <c r="O24" s="32">
        <f t="shared" si="4"/>
        <v>0</v>
      </c>
      <c r="P24" s="23">
        <f>SUM(Z15:Z50)</f>
        <v>1</v>
      </c>
      <c r="Q24" s="23">
        <f t="shared" si="5"/>
        <v>0</v>
      </c>
      <c r="R24" s="23">
        <f t="shared" si="9"/>
        <v>0</v>
      </c>
      <c r="S24" s="23">
        <f t="shared" si="9"/>
        <v>0</v>
      </c>
      <c r="T24" s="23">
        <f t="shared" si="9"/>
        <v>0</v>
      </c>
      <c r="U24" s="23">
        <f t="shared" si="9"/>
        <v>0</v>
      </c>
      <c r="V24" s="23">
        <f t="shared" si="9"/>
        <v>0</v>
      </c>
      <c r="W24" s="23">
        <f t="shared" si="9"/>
        <v>0</v>
      </c>
      <c r="X24" s="23">
        <f t="shared" si="9"/>
        <v>0</v>
      </c>
      <c r="Y24" s="23">
        <f t="shared" si="9"/>
        <v>0</v>
      </c>
      <c r="Z24" s="23">
        <f t="shared" si="9"/>
        <v>1</v>
      </c>
      <c r="AA24" s="23">
        <f t="shared" si="9"/>
        <v>0</v>
      </c>
      <c r="AB24" s="23">
        <f t="shared" si="9"/>
        <v>0</v>
      </c>
      <c r="AC24" s="23">
        <f t="shared" si="9"/>
        <v>0</v>
      </c>
      <c r="AD24" s="23">
        <f t="shared" si="9"/>
        <v>0</v>
      </c>
      <c r="AE24" s="23">
        <f t="shared" si="9"/>
        <v>0</v>
      </c>
      <c r="AF24" s="23">
        <f t="shared" si="9"/>
        <v>0</v>
      </c>
      <c r="AG24" s="23">
        <f t="shared" si="9"/>
        <v>0</v>
      </c>
      <c r="AH24" s="23">
        <f t="shared" si="9"/>
        <v>0</v>
      </c>
      <c r="AI24" s="23">
        <f t="shared" si="9"/>
        <v>0</v>
      </c>
      <c r="AJ24" s="23">
        <f t="shared" si="9"/>
        <v>0</v>
      </c>
      <c r="AK24" s="23">
        <f t="shared" si="9"/>
        <v>0</v>
      </c>
      <c r="AL24" s="23">
        <f t="shared" si="9"/>
        <v>0</v>
      </c>
      <c r="AM24" s="23">
        <f t="shared" si="9"/>
        <v>0</v>
      </c>
      <c r="AN24" s="23">
        <f t="shared" si="9"/>
        <v>0</v>
      </c>
      <c r="AO24" s="23">
        <f t="shared" si="9"/>
        <v>0</v>
      </c>
      <c r="AP24" s="23">
        <f t="shared" si="9"/>
        <v>0</v>
      </c>
      <c r="AQ24" s="23">
        <f t="shared" si="9"/>
        <v>0</v>
      </c>
      <c r="AR24" s="23">
        <f t="shared" si="9"/>
        <v>0</v>
      </c>
      <c r="AS24" s="23">
        <f t="shared" si="9"/>
        <v>0</v>
      </c>
      <c r="AT24" s="23">
        <f t="shared" si="9"/>
        <v>0</v>
      </c>
      <c r="AU24" s="23">
        <f t="shared" si="9"/>
        <v>0</v>
      </c>
      <c r="AV24" s="23">
        <f t="shared" si="9"/>
        <v>0</v>
      </c>
      <c r="AW24" s="23">
        <f t="shared" si="9"/>
        <v>0</v>
      </c>
      <c r="AX24" s="23">
        <f t="shared" si="9"/>
        <v>0</v>
      </c>
      <c r="AY24" s="23">
        <f t="shared" si="9"/>
        <v>0</v>
      </c>
      <c r="AZ24" s="23">
        <f t="shared" si="9"/>
        <v>0</v>
      </c>
    </row>
    <row r="25" spans="1:52">
      <c r="A25" s="23" t="str">
        <f t="shared" si="8"/>
        <v>So</v>
      </c>
      <c r="B25" s="34">
        <v>0.35416666666666669</v>
      </c>
      <c r="C25" s="35">
        <f t="shared" si="7"/>
        <v>0.37847222222222227</v>
      </c>
      <c r="D25" s="23">
        <v>11</v>
      </c>
      <c r="E25" s="11" t="s">
        <v>52</v>
      </c>
      <c r="F25" t="str">
        <f>VLOOKUP(E25,'T9'!$A$25:$H$60,3,0)</f>
        <v>Bytča B</v>
      </c>
      <c r="G25" s="47" t="str">
        <f>VLOOKUP(E25,'T9'!$A$25:$H$60,4,0)</f>
        <v>Zlín A</v>
      </c>
      <c r="H25" s="47"/>
      <c r="I25" s="47"/>
      <c r="J25" s="47"/>
      <c r="K25" s="48"/>
      <c r="L25" s="11"/>
      <c r="M25" s="32" t="e">
        <f t="shared" si="2"/>
        <v>#VALUE!</v>
      </c>
      <c r="N25" s="32">
        <f t="shared" si="3"/>
        <v>0</v>
      </c>
      <c r="O25" s="32">
        <f t="shared" si="4"/>
        <v>0</v>
      </c>
      <c r="P25" s="23">
        <f>SUM(AA15:AA50)</f>
        <v>1</v>
      </c>
      <c r="Q25" s="23">
        <f t="shared" si="5"/>
        <v>0</v>
      </c>
      <c r="R25" s="23">
        <f t="shared" si="9"/>
        <v>0</v>
      </c>
      <c r="S25" s="23">
        <f t="shared" si="9"/>
        <v>0</v>
      </c>
      <c r="T25" s="23">
        <f t="shared" si="9"/>
        <v>0</v>
      </c>
      <c r="U25" s="23">
        <f t="shared" si="9"/>
        <v>0</v>
      </c>
      <c r="V25" s="23">
        <f t="shared" si="9"/>
        <v>0</v>
      </c>
      <c r="W25" s="23">
        <f t="shared" si="9"/>
        <v>0</v>
      </c>
      <c r="X25" s="23">
        <f t="shared" si="9"/>
        <v>0</v>
      </c>
      <c r="Y25" s="23">
        <f t="shared" si="9"/>
        <v>0</v>
      </c>
      <c r="Z25" s="23">
        <f t="shared" si="9"/>
        <v>0</v>
      </c>
      <c r="AA25" s="23">
        <f t="shared" si="9"/>
        <v>1</v>
      </c>
      <c r="AB25" s="23">
        <f t="shared" si="9"/>
        <v>0</v>
      </c>
      <c r="AC25" s="23">
        <f t="shared" si="9"/>
        <v>0</v>
      </c>
      <c r="AD25" s="23">
        <f t="shared" si="9"/>
        <v>0</v>
      </c>
      <c r="AE25" s="23">
        <f t="shared" si="9"/>
        <v>0</v>
      </c>
      <c r="AF25" s="23">
        <f t="shared" si="9"/>
        <v>0</v>
      </c>
      <c r="AG25" s="23">
        <f t="shared" si="9"/>
        <v>0</v>
      </c>
      <c r="AH25" s="23">
        <f t="shared" si="9"/>
        <v>0</v>
      </c>
      <c r="AI25" s="23">
        <f t="shared" si="9"/>
        <v>0</v>
      </c>
      <c r="AJ25" s="23">
        <f t="shared" si="9"/>
        <v>0</v>
      </c>
      <c r="AK25" s="23">
        <f t="shared" si="9"/>
        <v>0</v>
      </c>
      <c r="AL25" s="23">
        <f t="shared" si="9"/>
        <v>0</v>
      </c>
      <c r="AM25" s="23">
        <f t="shared" si="9"/>
        <v>0</v>
      </c>
      <c r="AN25" s="23">
        <f t="shared" si="9"/>
        <v>0</v>
      </c>
      <c r="AO25" s="23">
        <f t="shared" si="9"/>
        <v>0</v>
      </c>
      <c r="AP25" s="23">
        <f t="shared" si="9"/>
        <v>0</v>
      </c>
      <c r="AQ25" s="23">
        <f t="shared" si="9"/>
        <v>0</v>
      </c>
      <c r="AR25" s="23">
        <f t="shared" si="9"/>
        <v>0</v>
      </c>
      <c r="AS25" s="23">
        <f t="shared" si="9"/>
        <v>0</v>
      </c>
      <c r="AT25" s="23">
        <f t="shared" si="9"/>
        <v>0</v>
      </c>
      <c r="AU25" s="23">
        <f t="shared" si="9"/>
        <v>0</v>
      </c>
      <c r="AV25" s="23">
        <f t="shared" si="9"/>
        <v>0</v>
      </c>
      <c r="AW25" s="23">
        <f t="shared" si="9"/>
        <v>0</v>
      </c>
      <c r="AX25" s="23">
        <f t="shared" si="9"/>
        <v>0</v>
      </c>
      <c r="AY25" s="23">
        <f t="shared" si="9"/>
        <v>0</v>
      </c>
      <c r="AZ25" s="23">
        <f t="shared" si="9"/>
        <v>0</v>
      </c>
    </row>
    <row r="26" spans="1:52">
      <c r="A26" s="23" t="str">
        <f t="shared" si="8"/>
        <v>So</v>
      </c>
      <c r="B26" s="34">
        <f t="shared" si="6"/>
        <v>0.38194444444444448</v>
      </c>
      <c r="C26" s="35">
        <f t="shared" si="7"/>
        <v>0.40625000000000006</v>
      </c>
      <c r="D26" s="23">
        <v>12</v>
      </c>
      <c r="E26" s="11" t="s">
        <v>53</v>
      </c>
      <c r="F26" t="str">
        <f>VLOOKUP(E26,'T9'!$A$25:$H$60,3,0)</f>
        <v>Zubří</v>
      </c>
      <c r="G26" s="47" t="str">
        <f>VLOOKUP(E26,'T9'!$A$25:$H$60,4,0)</f>
        <v>Nitra</v>
      </c>
      <c r="H26" s="47"/>
      <c r="I26" s="47"/>
      <c r="J26" s="47"/>
      <c r="K26" s="48"/>
      <c r="L26" s="11"/>
      <c r="M26" s="32" t="e">
        <f t="shared" si="2"/>
        <v>#VALUE!</v>
      </c>
      <c r="N26" s="32">
        <f t="shared" si="3"/>
        <v>0</v>
      </c>
      <c r="O26" s="32">
        <f t="shared" si="4"/>
        <v>0</v>
      </c>
      <c r="P26" s="23">
        <f>SUM(AB15:AB50)</f>
        <v>1</v>
      </c>
      <c r="Q26" s="23">
        <f t="shared" si="5"/>
        <v>0</v>
      </c>
      <c r="R26" s="23">
        <f t="shared" si="9"/>
        <v>0</v>
      </c>
      <c r="S26" s="23">
        <f t="shared" si="9"/>
        <v>0</v>
      </c>
      <c r="T26" s="23">
        <f t="shared" si="9"/>
        <v>0</v>
      </c>
      <c r="U26" s="23">
        <f t="shared" si="9"/>
        <v>0</v>
      </c>
      <c r="V26" s="23">
        <f t="shared" si="9"/>
        <v>0</v>
      </c>
      <c r="W26" s="23">
        <f t="shared" si="9"/>
        <v>0</v>
      </c>
      <c r="X26" s="23">
        <f t="shared" si="9"/>
        <v>0</v>
      </c>
      <c r="Y26" s="23">
        <f t="shared" si="9"/>
        <v>0</v>
      </c>
      <c r="Z26" s="23">
        <f t="shared" si="9"/>
        <v>0</v>
      </c>
      <c r="AA26" s="23">
        <f t="shared" si="9"/>
        <v>0</v>
      </c>
      <c r="AB26" s="23">
        <f t="shared" si="9"/>
        <v>1</v>
      </c>
      <c r="AC26" s="23">
        <f t="shared" si="9"/>
        <v>0</v>
      </c>
      <c r="AD26" s="23">
        <f t="shared" si="9"/>
        <v>0</v>
      </c>
      <c r="AE26" s="23">
        <f t="shared" si="9"/>
        <v>0</v>
      </c>
      <c r="AF26" s="23">
        <f t="shared" si="9"/>
        <v>0</v>
      </c>
      <c r="AG26" s="23">
        <f t="shared" si="9"/>
        <v>0</v>
      </c>
      <c r="AH26" s="23">
        <f t="shared" si="9"/>
        <v>0</v>
      </c>
      <c r="AI26" s="23">
        <f t="shared" si="9"/>
        <v>0</v>
      </c>
      <c r="AJ26" s="23">
        <f t="shared" si="9"/>
        <v>0</v>
      </c>
      <c r="AK26" s="23">
        <f t="shared" si="9"/>
        <v>0</v>
      </c>
      <c r="AL26" s="23">
        <f t="shared" si="9"/>
        <v>0</v>
      </c>
      <c r="AM26" s="23">
        <f t="shared" si="9"/>
        <v>0</v>
      </c>
      <c r="AN26" s="23">
        <f t="shared" si="9"/>
        <v>0</v>
      </c>
      <c r="AO26" s="23">
        <f t="shared" si="9"/>
        <v>0</v>
      </c>
      <c r="AP26" s="23">
        <f t="shared" si="9"/>
        <v>0</v>
      </c>
      <c r="AQ26" s="23">
        <f t="shared" si="9"/>
        <v>0</v>
      </c>
      <c r="AR26" s="23">
        <f t="shared" si="9"/>
        <v>0</v>
      </c>
      <c r="AS26" s="23">
        <f t="shared" si="9"/>
        <v>0</v>
      </c>
      <c r="AT26" s="23">
        <f t="shared" si="9"/>
        <v>0</v>
      </c>
      <c r="AU26" s="23">
        <f t="shared" si="9"/>
        <v>0</v>
      </c>
      <c r="AV26" s="23">
        <f t="shared" si="9"/>
        <v>0</v>
      </c>
      <c r="AW26" s="23">
        <f t="shared" si="9"/>
        <v>0</v>
      </c>
      <c r="AX26" s="23">
        <f t="shared" si="9"/>
        <v>0</v>
      </c>
      <c r="AY26" s="23">
        <f t="shared" si="9"/>
        <v>0</v>
      </c>
      <c r="AZ26" s="23">
        <f t="shared" si="9"/>
        <v>0</v>
      </c>
    </row>
    <row r="27" spans="1:52">
      <c r="A27" s="23" t="str">
        <f t="shared" si="8"/>
        <v>So</v>
      </c>
      <c r="B27" s="34">
        <f t="shared" si="6"/>
        <v>0.40972222222222227</v>
      </c>
      <c r="C27" s="35">
        <f t="shared" si="7"/>
        <v>0.43402777777777785</v>
      </c>
      <c r="D27" s="23">
        <v>13</v>
      </c>
      <c r="E27" s="11" t="s">
        <v>54</v>
      </c>
      <c r="F27" t="str">
        <f>VLOOKUP(E27,'T9'!$A$25:$H$60,3,0)</f>
        <v>Trenčín</v>
      </c>
      <c r="G27" s="47" t="str">
        <f>VLOOKUP(E27,'T9'!$A$25:$H$60,4,0)</f>
        <v>Veselí n.M.</v>
      </c>
      <c r="H27" s="47"/>
      <c r="I27" s="47"/>
      <c r="J27" s="47"/>
      <c r="K27" s="48"/>
      <c r="L27" s="11"/>
      <c r="M27" s="32" t="e">
        <f t="shared" si="2"/>
        <v>#VALUE!</v>
      </c>
      <c r="N27" s="32">
        <f t="shared" si="3"/>
        <v>0</v>
      </c>
      <c r="O27" s="32">
        <f t="shared" si="4"/>
        <v>0</v>
      </c>
      <c r="P27" s="23">
        <f>SUM(AC15:AC50)</f>
        <v>1</v>
      </c>
      <c r="Q27" s="23">
        <f t="shared" si="5"/>
        <v>0</v>
      </c>
      <c r="R27" s="23">
        <f t="shared" si="9"/>
        <v>0</v>
      </c>
      <c r="S27" s="23">
        <f t="shared" si="9"/>
        <v>0</v>
      </c>
      <c r="T27" s="23">
        <f t="shared" si="9"/>
        <v>0</v>
      </c>
      <c r="U27" s="23">
        <f t="shared" si="9"/>
        <v>0</v>
      </c>
      <c r="V27" s="23">
        <f t="shared" si="9"/>
        <v>0</v>
      </c>
      <c r="W27" s="23">
        <f t="shared" si="9"/>
        <v>0</v>
      </c>
      <c r="X27" s="23">
        <f t="shared" si="9"/>
        <v>0</v>
      </c>
      <c r="Y27" s="23">
        <f t="shared" si="9"/>
        <v>0</v>
      </c>
      <c r="Z27" s="23">
        <f t="shared" si="9"/>
        <v>0</v>
      </c>
      <c r="AA27" s="23">
        <f t="shared" si="9"/>
        <v>0</v>
      </c>
      <c r="AB27" s="23">
        <f t="shared" si="9"/>
        <v>0</v>
      </c>
      <c r="AC27" s="23">
        <f t="shared" si="9"/>
        <v>1</v>
      </c>
      <c r="AD27" s="23">
        <f t="shared" si="9"/>
        <v>0</v>
      </c>
      <c r="AE27" s="23">
        <f t="shared" si="9"/>
        <v>0</v>
      </c>
      <c r="AF27" s="23">
        <f t="shared" si="9"/>
        <v>0</v>
      </c>
      <c r="AG27" s="23">
        <f t="shared" si="9"/>
        <v>0</v>
      </c>
      <c r="AH27" s="23">
        <f t="shared" si="9"/>
        <v>0</v>
      </c>
      <c r="AI27" s="23">
        <f t="shared" si="9"/>
        <v>0</v>
      </c>
      <c r="AJ27" s="23">
        <f t="shared" si="9"/>
        <v>0</v>
      </c>
      <c r="AK27" s="23">
        <f t="shared" si="9"/>
        <v>0</v>
      </c>
      <c r="AL27" s="23">
        <f t="shared" si="9"/>
        <v>0</v>
      </c>
      <c r="AM27" s="23">
        <f t="shared" si="9"/>
        <v>0</v>
      </c>
      <c r="AN27" s="23">
        <f t="shared" si="9"/>
        <v>0</v>
      </c>
      <c r="AO27" s="23">
        <f t="shared" si="9"/>
        <v>0</v>
      </c>
      <c r="AP27" s="23">
        <f t="shared" si="9"/>
        <v>0</v>
      </c>
      <c r="AQ27" s="23">
        <f t="shared" si="9"/>
        <v>0</v>
      </c>
      <c r="AR27" s="23">
        <f t="shared" si="9"/>
        <v>0</v>
      </c>
      <c r="AS27" s="23">
        <f t="shared" si="9"/>
        <v>0</v>
      </c>
      <c r="AT27" s="23">
        <f t="shared" si="9"/>
        <v>0</v>
      </c>
      <c r="AU27" s="23">
        <f t="shared" si="9"/>
        <v>0</v>
      </c>
      <c r="AV27" s="23">
        <f t="shared" si="9"/>
        <v>0</v>
      </c>
      <c r="AW27" s="23">
        <f t="shared" si="9"/>
        <v>0</v>
      </c>
      <c r="AX27" s="23">
        <f t="shared" si="9"/>
        <v>0</v>
      </c>
      <c r="AY27" s="23">
        <f t="shared" si="9"/>
        <v>0</v>
      </c>
      <c r="AZ27" s="23">
        <f t="shared" si="9"/>
        <v>0</v>
      </c>
    </row>
    <row r="28" spans="1:52">
      <c r="A28" s="23" t="str">
        <f t="shared" si="8"/>
        <v>So</v>
      </c>
      <c r="B28" s="34">
        <f t="shared" si="6"/>
        <v>0.43750000000000006</v>
      </c>
      <c r="C28" s="35">
        <f t="shared" si="7"/>
        <v>0.46180555555555564</v>
      </c>
      <c r="D28" s="23">
        <v>14</v>
      </c>
      <c r="E28" s="11" t="s">
        <v>55</v>
      </c>
      <c r="F28" t="str">
        <f>VLOOKUP(E28,'T9'!$A$25:$H$60,3,0)</f>
        <v>Bytča A</v>
      </c>
      <c r="G28" s="47" t="str">
        <f>VLOOKUP(E28,'T9'!$A$25:$H$60,4,0)</f>
        <v>Bytča B</v>
      </c>
      <c r="H28" s="47"/>
      <c r="I28" s="47"/>
      <c r="J28" s="47"/>
      <c r="K28" s="48"/>
      <c r="L28" s="11"/>
      <c r="M28" s="32" t="e">
        <f t="shared" si="2"/>
        <v>#VALUE!</v>
      </c>
      <c r="N28" s="32">
        <f t="shared" si="3"/>
        <v>0</v>
      </c>
      <c r="O28" s="32">
        <f t="shared" si="4"/>
        <v>0</v>
      </c>
      <c r="P28" s="23">
        <f>SUM(AD15:AD50)</f>
        <v>1</v>
      </c>
      <c r="Q28" s="23">
        <f t="shared" si="5"/>
        <v>0</v>
      </c>
      <c r="R28" s="23">
        <f t="shared" si="9"/>
        <v>0</v>
      </c>
      <c r="S28" s="23">
        <f t="shared" si="9"/>
        <v>0</v>
      </c>
      <c r="T28" s="23">
        <f t="shared" si="9"/>
        <v>0</v>
      </c>
      <c r="U28" s="23">
        <f t="shared" si="9"/>
        <v>0</v>
      </c>
      <c r="V28" s="23">
        <f t="shared" si="9"/>
        <v>0</v>
      </c>
      <c r="W28" s="23">
        <f t="shared" si="9"/>
        <v>0</v>
      </c>
      <c r="X28" s="23">
        <f t="shared" si="9"/>
        <v>0</v>
      </c>
      <c r="Y28" s="23">
        <f t="shared" si="9"/>
        <v>0</v>
      </c>
      <c r="Z28" s="23">
        <f t="shared" si="9"/>
        <v>0</v>
      </c>
      <c r="AA28" s="23">
        <f t="shared" si="9"/>
        <v>0</v>
      </c>
      <c r="AB28" s="23">
        <f t="shared" si="9"/>
        <v>0</v>
      </c>
      <c r="AC28" s="23">
        <f t="shared" si="9"/>
        <v>0</v>
      </c>
      <c r="AD28" s="23">
        <f t="shared" si="9"/>
        <v>1</v>
      </c>
      <c r="AE28" s="23">
        <f t="shared" si="9"/>
        <v>0</v>
      </c>
      <c r="AF28" s="23">
        <f t="shared" si="9"/>
        <v>0</v>
      </c>
      <c r="AG28" s="23">
        <f t="shared" si="9"/>
        <v>0</v>
      </c>
      <c r="AH28" s="23">
        <f t="shared" si="9"/>
        <v>0</v>
      </c>
      <c r="AI28" s="23">
        <f t="shared" si="9"/>
        <v>0</v>
      </c>
      <c r="AJ28" s="23">
        <f t="shared" si="9"/>
        <v>0</v>
      </c>
      <c r="AK28" s="23">
        <f t="shared" si="9"/>
        <v>0</v>
      </c>
      <c r="AL28" s="23">
        <f t="shared" si="9"/>
        <v>0</v>
      </c>
      <c r="AM28" s="23">
        <f t="shared" si="9"/>
        <v>0</v>
      </c>
      <c r="AN28" s="23">
        <f t="shared" si="9"/>
        <v>0</v>
      </c>
      <c r="AO28" s="23">
        <f t="shared" si="9"/>
        <v>0</v>
      </c>
      <c r="AP28" s="23">
        <f t="shared" si="9"/>
        <v>0</v>
      </c>
      <c r="AQ28" s="23">
        <f t="shared" si="9"/>
        <v>0</v>
      </c>
      <c r="AR28" s="23">
        <f t="shared" si="9"/>
        <v>0</v>
      </c>
      <c r="AS28" s="23">
        <f t="shared" si="9"/>
        <v>0</v>
      </c>
      <c r="AT28" s="23">
        <f t="shared" si="9"/>
        <v>0</v>
      </c>
      <c r="AU28" s="23">
        <f t="shared" si="9"/>
        <v>0</v>
      </c>
      <c r="AV28" s="23">
        <f t="shared" si="9"/>
        <v>0</v>
      </c>
      <c r="AW28" s="23">
        <f t="shared" si="9"/>
        <v>0</v>
      </c>
      <c r="AX28" s="23">
        <f t="shared" si="9"/>
        <v>0</v>
      </c>
      <c r="AY28" s="23">
        <f t="shared" si="9"/>
        <v>0</v>
      </c>
      <c r="AZ28" s="23">
        <f t="shared" si="9"/>
        <v>0</v>
      </c>
    </row>
    <row r="29" spans="1:52">
      <c r="A29" s="23" t="str">
        <f t="shared" si="8"/>
        <v>So</v>
      </c>
      <c r="B29" s="34">
        <f t="shared" si="6"/>
        <v>0.46527777777777785</v>
      </c>
      <c r="C29" s="35">
        <f t="shared" si="7"/>
        <v>0.48958333333333343</v>
      </c>
      <c r="D29" s="23">
        <v>15</v>
      </c>
      <c r="E29" s="11" t="s">
        <v>56</v>
      </c>
      <c r="F29" t="str">
        <f>VLOOKUP(E29,'T9'!$A$25:$H$60,3,0)</f>
        <v>Malacky</v>
      </c>
      <c r="G29" s="47" t="str">
        <f>VLOOKUP(E29,'T9'!$A$25:$H$60,4,0)</f>
        <v>Zlín A</v>
      </c>
      <c r="H29" s="47"/>
      <c r="I29" s="47"/>
      <c r="J29" s="47"/>
      <c r="K29" s="48"/>
      <c r="L29" s="11"/>
      <c r="M29" s="32" t="e">
        <f t="shared" si="2"/>
        <v>#VALUE!</v>
      </c>
      <c r="N29" s="32">
        <f t="shared" si="3"/>
        <v>0</v>
      </c>
      <c r="O29" s="32">
        <f t="shared" si="4"/>
        <v>0</v>
      </c>
      <c r="P29" s="23">
        <f>SUM(AE15:AE50)</f>
        <v>1</v>
      </c>
      <c r="Q29" s="23">
        <f t="shared" si="5"/>
        <v>0</v>
      </c>
      <c r="R29" s="23">
        <f t="shared" si="9"/>
        <v>0</v>
      </c>
      <c r="S29" s="23">
        <f t="shared" si="9"/>
        <v>0</v>
      </c>
      <c r="T29" s="23">
        <f t="shared" si="9"/>
        <v>0</v>
      </c>
      <c r="U29" s="23">
        <f t="shared" si="9"/>
        <v>0</v>
      </c>
      <c r="V29" s="23">
        <f t="shared" si="9"/>
        <v>0</v>
      </c>
      <c r="W29" s="23">
        <f t="shared" si="9"/>
        <v>0</v>
      </c>
      <c r="X29" s="23">
        <f t="shared" si="9"/>
        <v>0</v>
      </c>
      <c r="Y29" s="23">
        <f t="shared" si="9"/>
        <v>0</v>
      </c>
      <c r="Z29" s="23">
        <f t="shared" si="9"/>
        <v>0</v>
      </c>
      <c r="AA29" s="23">
        <f t="shared" si="9"/>
        <v>0</v>
      </c>
      <c r="AB29" s="23">
        <f t="shared" si="9"/>
        <v>0</v>
      </c>
      <c r="AC29" s="23">
        <f t="shared" si="9"/>
        <v>0</v>
      </c>
      <c r="AD29" s="23">
        <f t="shared" si="9"/>
        <v>0</v>
      </c>
      <c r="AE29" s="23">
        <f t="shared" si="9"/>
        <v>1</v>
      </c>
      <c r="AF29" s="23">
        <f t="shared" si="9"/>
        <v>0</v>
      </c>
      <c r="AG29" s="23">
        <f t="shared" si="9"/>
        <v>0</v>
      </c>
      <c r="AH29" s="23">
        <f t="shared" si="9"/>
        <v>0</v>
      </c>
      <c r="AI29" s="23">
        <f t="shared" si="9"/>
        <v>0</v>
      </c>
      <c r="AJ29" s="23">
        <f t="shared" si="9"/>
        <v>0</v>
      </c>
      <c r="AK29" s="23">
        <f t="shared" si="9"/>
        <v>0</v>
      </c>
      <c r="AL29" s="23">
        <f t="shared" si="9"/>
        <v>0</v>
      </c>
      <c r="AM29" s="23">
        <f t="shared" si="9"/>
        <v>0</v>
      </c>
      <c r="AN29" s="23">
        <f t="shared" si="9"/>
        <v>0</v>
      </c>
      <c r="AO29" s="23">
        <f t="shared" si="9"/>
        <v>0</v>
      </c>
      <c r="AP29" s="23">
        <f t="shared" si="9"/>
        <v>0</v>
      </c>
      <c r="AQ29" s="23">
        <f t="shared" si="9"/>
        <v>0</v>
      </c>
      <c r="AR29" s="23">
        <f t="shared" si="9"/>
        <v>0</v>
      </c>
      <c r="AS29" s="23">
        <f t="shared" si="9"/>
        <v>0</v>
      </c>
      <c r="AT29" s="23">
        <f t="shared" si="9"/>
        <v>0</v>
      </c>
      <c r="AU29" s="23">
        <f t="shared" si="9"/>
        <v>0</v>
      </c>
      <c r="AV29" s="23">
        <f t="shared" si="9"/>
        <v>0</v>
      </c>
      <c r="AW29" s="23">
        <f t="shared" si="9"/>
        <v>0</v>
      </c>
      <c r="AX29" s="23">
        <f t="shared" si="9"/>
        <v>0</v>
      </c>
      <c r="AY29" s="23">
        <f t="shared" si="9"/>
        <v>0</v>
      </c>
      <c r="AZ29" s="23">
        <f t="shared" si="9"/>
        <v>0</v>
      </c>
    </row>
    <row r="30" spans="1:52">
      <c r="A30" s="23" t="str">
        <f t="shared" si="8"/>
        <v>So</v>
      </c>
      <c r="B30" s="34">
        <f t="shared" si="6"/>
        <v>0.49305555555555564</v>
      </c>
      <c r="C30" s="35">
        <f t="shared" si="7"/>
        <v>0.51736111111111116</v>
      </c>
      <c r="D30" s="23">
        <v>16</v>
      </c>
      <c r="E30" s="11" t="s">
        <v>67</v>
      </c>
      <c r="F30" t="str">
        <f>VLOOKUP(E30,'T9'!$A$25:$H$60,3,0)</f>
        <v>Zlín B</v>
      </c>
      <c r="G30" s="47" t="str">
        <f>VLOOKUP(E30,'T9'!$A$25:$H$60,4,0)</f>
        <v>Nitra</v>
      </c>
      <c r="H30" s="47"/>
      <c r="I30" s="47"/>
      <c r="J30" s="47"/>
      <c r="K30" s="48"/>
      <c r="L30" s="11"/>
      <c r="M30" s="32" t="e">
        <f t="shared" si="2"/>
        <v>#VALUE!</v>
      </c>
      <c r="N30" s="32">
        <f t="shared" si="3"/>
        <v>0</v>
      </c>
      <c r="O30" s="32">
        <f t="shared" si="4"/>
        <v>0</v>
      </c>
      <c r="P30" s="23">
        <f>SUM(AF15:AF50)</f>
        <v>1</v>
      </c>
      <c r="Q30" s="23">
        <f t="shared" si="5"/>
        <v>0</v>
      </c>
      <c r="R30" s="23">
        <f t="shared" ref="R30:AZ37" si="10">IF($E30=R$14,1,0)</f>
        <v>0</v>
      </c>
      <c r="S30" s="23">
        <f t="shared" si="10"/>
        <v>0</v>
      </c>
      <c r="T30" s="23">
        <f t="shared" si="10"/>
        <v>0</v>
      </c>
      <c r="U30" s="23">
        <f t="shared" si="10"/>
        <v>0</v>
      </c>
      <c r="V30" s="23">
        <f t="shared" si="10"/>
        <v>0</v>
      </c>
      <c r="W30" s="23">
        <f t="shared" si="10"/>
        <v>0</v>
      </c>
      <c r="X30" s="23">
        <f t="shared" si="10"/>
        <v>0</v>
      </c>
      <c r="Y30" s="23">
        <f t="shared" si="10"/>
        <v>0</v>
      </c>
      <c r="Z30" s="23">
        <f t="shared" si="10"/>
        <v>0</v>
      </c>
      <c r="AA30" s="23">
        <f t="shared" si="10"/>
        <v>0</v>
      </c>
      <c r="AB30" s="23">
        <f t="shared" si="10"/>
        <v>0</v>
      </c>
      <c r="AC30" s="23">
        <f t="shared" si="10"/>
        <v>0</v>
      </c>
      <c r="AD30" s="23">
        <f t="shared" si="10"/>
        <v>0</v>
      </c>
      <c r="AE30" s="23">
        <f t="shared" si="10"/>
        <v>0</v>
      </c>
      <c r="AF30" s="23">
        <f t="shared" si="10"/>
        <v>1</v>
      </c>
      <c r="AG30" s="23">
        <f t="shared" si="10"/>
        <v>0</v>
      </c>
      <c r="AH30" s="23">
        <f t="shared" si="10"/>
        <v>0</v>
      </c>
      <c r="AI30" s="23">
        <f t="shared" si="10"/>
        <v>0</v>
      </c>
      <c r="AJ30" s="23">
        <f t="shared" si="10"/>
        <v>0</v>
      </c>
      <c r="AK30" s="23">
        <f t="shared" si="10"/>
        <v>0</v>
      </c>
      <c r="AL30" s="23">
        <f t="shared" si="10"/>
        <v>0</v>
      </c>
      <c r="AM30" s="23">
        <f t="shared" si="10"/>
        <v>0</v>
      </c>
      <c r="AN30" s="23">
        <f t="shared" si="10"/>
        <v>0</v>
      </c>
      <c r="AO30" s="23">
        <f t="shared" si="10"/>
        <v>0</v>
      </c>
      <c r="AP30" s="23">
        <f t="shared" si="10"/>
        <v>0</v>
      </c>
      <c r="AQ30" s="23">
        <f t="shared" si="10"/>
        <v>0</v>
      </c>
      <c r="AR30" s="23">
        <f t="shared" si="10"/>
        <v>0</v>
      </c>
      <c r="AS30" s="23">
        <f t="shared" si="10"/>
        <v>0</v>
      </c>
      <c r="AT30" s="23">
        <f t="shared" si="10"/>
        <v>0</v>
      </c>
      <c r="AU30" s="23">
        <f t="shared" si="10"/>
        <v>0</v>
      </c>
      <c r="AV30" s="23">
        <f t="shared" si="10"/>
        <v>0</v>
      </c>
      <c r="AW30" s="23">
        <f t="shared" si="10"/>
        <v>0</v>
      </c>
      <c r="AX30" s="23">
        <f t="shared" si="10"/>
        <v>0</v>
      </c>
      <c r="AY30" s="23">
        <f t="shared" si="10"/>
        <v>0</v>
      </c>
      <c r="AZ30" s="23">
        <f t="shared" si="10"/>
        <v>0</v>
      </c>
    </row>
    <row r="31" spans="1:52">
      <c r="A31" s="23" t="str">
        <f t="shared" si="8"/>
        <v>So</v>
      </c>
      <c r="B31" s="34">
        <f t="shared" si="6"/>
        <v>0.52083333333333337</v>
      </c>
      <c r="C31" s="35">
        <f t="shared" si="7"/>
        <v>0.54513888888888895</v>
      </c>
      <c r="D31" s="23">
        <v>17</v>
      </c>
      <c r="E31" s="11" t="s">
        <v>68</v>
      </c>
      <c r="F31" t="str">
        <f>VLOOKUP(E31,'T9'!$A$25:$H$60,3,0)</f>
        <v>Trenčín</v>
      </c>
      <c r="G31" s="47" t="str">
        <f>VLOOKUP(E31,'T9'!$A$25:$H$60,4,0)</f>
        <v>Zubří</v>
      </c>
      <c r="H31" s="47"/>
      <c r="I31" s="47"/>
      <c r="J31" s="47"/>
      <c r="K31" s="48"/>
      <c r="L31" s="11"/>
      <c r="M31" s="32" t="e">
        <f t="shared" si="2"/>
        <v>#VALUE!</v>
      </c>
      <c r="N31" s="32">
        <f t="shared" si="3"/>
        <v>0</v>
      </c>
      <c r="O31" s="32">
        <f t="shared" si="4"/>
        <v>0</v>
      </c>
      <c r="P31" s="23">
        <f>SUM(AG15:AG50)</f>
        <v>1</v>
      </c>
      <c r="Q31" s="23">
        <f t="shared" si="5"/>
        <v>0</v>
      </c>
      <c r="R31" s="23">
        <f t="shared" si="10"/>
        <v>0</v>
      </c>
      <c r="S31" s="23">
        <f t="shared" si="10"/>
        <v>0</v>
      </c>
      <c r="T31" s="23">
        <f t="shared" si="10"/>
        <v>0</v>
      </c>
      <c r="U31" s="23">
        <f t="shared" si="10"/>
        <v>0</v>
      </c>
      <c r="V31" s="23">
        <f t="shared" si="10"/>
        <v>0</v>
      </c>
      <c r="W31" s="23">
        <f t="shared" si="10"/>
        <v>0</v>
      </c>
      <c r="X31" s="23">
        <f t="shared" si="10"/>
        <v>0</v>
      </c>
      <c r="Y31" s="23">
        <f t="shared" si="10"/>
        <v>0</v>
      </c>
      <c r="Z31" s="23">
        <f t="shared" si="10"/>
        <v>0</v>
      </c>
      <c r="AA31" s="23">
        <f t="shared" si="10"/>
        <v>0</v>
      </c>
      <c r="AB31" s="23">
        <f t="shared" si="10"/>
        <v>0</v>
      </c>
      <c r="AC31" s="23">
        <f t="shared" si="10"/>
        <v>0</v>
      </c>
      <c r="AD31" s="23">
        <f t="shared" si="10"/>
        <v>0</v>
      </c>
      <c r="AE31" s="23">
        <f t="shared" si="10"/>
        <v>0</v>
      </c>
      <c r="AF31" s="23">
        <f t="shared" si="10"/>
        <v>0</v>
      </c>
      <c r="AG31" s="23">
        <f t="shared" si="10"/>
        <v>1</v>
      </c>
      <c r="AH31" s="23">
        <f t="shared" si="10"/>
        <v>0</v>
      </c>
      <c r="AI31" s="23">
        <f t="shared" si="10"/>
        <v>0</v>
      </c>
      <c r="AJ31" s="23">
        <f t="shared" si="10"/>
        <v>0</v>
      </c>
      <c r="AK31" s="23">
        <f t="shared" si="10"/>
        <v>0</v>
      </c>
      <c r="AL31" s="23">
        <f t="shared" si="10"/>
        <v>0</v>
      </c>
      <c r="AM31" s="23">
        <f t="shared" si="10"/>
        <v>0</v>
      </c>
      <c r="AN31" s="23">
        <f t="shared" si="10"/>
        <v>0</v>
      </c>
      <c r="AO31" s="23">
        <f t="shared" si="10"/>
        <v>0</v>
      </c>
      <c r="AP31" s="23">
        <f t="shared" si="10"/>
        <v>0</v>
      </c>
      <c r="AQ31" s="23">
        <f t="shared" si="10"/>
        <v>0</v>
      </c>
      <c r="AR31" s="23">
        <f t="shared" si="10"/>
        <v>0</v>
      </c>
      <c r="AS31" s="23">
        <f t="shared" si="10"/>
        <v>0</v>
      </c>
      <c r="AT31" s="23">
        <f t="shared" si="10"/>
        <v>0</v>
      </c>
      <c r="AU31" s="23">
        <f t="shared" si="10"/>
        <v>0</v>
      </c>
      <c r="AV31" s="23">
        <f t="shared" si="10"/>
        <v>0</v>
      </c>
      <c r="AW31" s="23">
        <f t="shared" si="10"/>
        <v>0</v>
      </c>
      <c r="AX31" s="23">
        <f t="shared" si="10"/>
        <v>0</v>
      </c>
      <c r="AY31" s="23">
        <f t="shared" si="10"/>
        <v>0</v>
      </c>
      <c r="AZ31" s="23">
        <f t="shared" si="10"/>
        <v>0</v>
      </c>
    </row>
    <row r="32" spans="1:52">
      <c r="A32" s="23" t="str">
        <f t="shared" si="8"/>
        <v>So</v>
      </c>
      <c r="B32" s="34">
        <f t="shared" si="6"/>
        <v>0.54861111111111116</v>
      </c>
      <c r="C32" s="35">
        <f t="shared" si="7"/>
        <v>0.57291666666666674</v>
      </c>
      <c r="D32" s="23">
        <v>18</v>
      </c>
      <c r="E32" s="11" t="s">
        <v>69</v>
      </c>
      <c r="F32" t="str">
        <f>VLOOKUP(E32,'T9'!$A$25:$H$60,3,0)</f>
        <v>Veselí n.M.</v>
      </c>
      <c r="G32" s="47" t="str">
        <f>VLOOKUP(E32,'T9'!$A$25:$H$60,4,0)</f>
        <v>Bytča A</v>
      </c>
      <c r="H32" s="47"/>
      <c r="I32" s="47"/>
      <c r="J32" s="47"/>
      <c r="K32" s="48"/>
      <c r="L32" s="11"/>
      <c r="M32" s="32" t="e">
        <f t="shared" si="2"/>
        <v>#VALUE!</v>
      </c>
      <c r="N32" s="32">
        <f t="shared" si="3"/>
        <v>0</v>
      </c>
      <c r="O32" s="32">
        <f t="shared" si="4"/>
        <v>0</v>
      </c>
      <c r="P32" s="23">
        <f>SUM(AH15:AH50)</f>
        <v>1</v>
      </c>
      <c r="Q32" s="23">
        <f t="shared" si="5"/>
        <v>0</v>
      </c>
      <c r="R32" s="23">
        <f t="shared" si="10"/>
        <v>0</v>
      </c>
      <c r="S32" s="23">
        <f t="shared" si="10"/>
        <v>0</v>
      </c>
      <c r="T32" s="23">
        <f t="shared" si="10"/>
        <v>0</v>
      </c>
      <c r="U32" s="23">
        <f t="shared" si="10"/>
        <v>0</v>
      </c>
      <c r="V32" s="23">
        <f t="shared" si="10"/>
        <v>0</v>
      </c>
      <c r="W32" s="23">
        <f t="shared" si="10"/>
        <v>0</v>
      </c>
      <c r="X32" s="23">
        <f t="shared" si="10"/>
        <v>0</v>
      </c>
      <c r="Y32" s="23">
        <f t="shared" si="10"/>
        <v>0</v>
      </c>
      <c r="Z32" s="23">
        <f t="shared" si="10"/>
        <v>0</v>
      </c>
      <c r="AA32" s="23">
        <f t="shared" si="10"/>
        <v>0</v>
      </c>
      <c r="AB32" s="23">
        <f t="shared" si="10"/>
        <v>0</v>
      </c>
      <c r="AC32" s="23">
        <f t="shared" si="10"/>
        <v>0</v>
      </c>
      <c r="AD32" s="23">
        <f t="shared" si="10"/>
        <v>0</v>
      </c>
      <c r="AE32" s="23">
        <f t="shared" si="10"/>
        <v>0</v>
      </c>
      <c r="AF32" s="23">
        <f t="shared" si="10"/>
        <v>0</v>
      </c>
      <c r="AG32" s="23">
        <f t="shared" si="10"/>
        <v>0</v>
      </c>
      <c r="AH32" s="23">
        <f t="shared" si="10"/>
        <v>1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L32" s="23">
        <f t="shared" si="10"/>
        <v>0</v>
      </c>
      <c r="AM32" s="23">
        <f t="shared" si="10"/>
        <v>0</v>
      </c>
      <c r="AN32" s="23">
        <f t="shared" si="10"/>
        <v>0</v>
      </c>
      <c r="AO32" s="23">
        <f t="shared" si="10"/>
        <v>0</v>
      </c>
      <c r="AP32" s="23">
        <f t="shared" si="10"/>
        <v>0</v>
      </c>
      <c r="AQ32" s="23">
        <f t="shared" si="10"/>
        <v>0</v>
      </c>
      <c r="AR32" s="23">
        <f t="shared" si="10"/>
        <v>0</v>
      </c>
      <c r="AS32" s="23">
        <f t="shared" si="10"/>
        <v>0</v>
      </c>
      <c r="AT32" s="23">
        <f t="shared" si="10"/>
        <v>0</v>
      </c>
      <c r="AU32" s="23">
        <f t="shared" si="10"/>
        <v>0</v>
      </c>
      <c r="AV32" s="23">
        <f t="shared" si="10"/>
        <v>0</v>
      </c>
      <c r="AW32" s="23">
        <f t="shared" si="10"/>
        <v>0</v>
      </c>
      <c r="AX32" s="23">
        <f t="shared" si="10"/>
        <v>0</v>
      </c>
      <c r="AY32" s="23">
        <f t="shared" si="10"/>
        <v>0</v>
      </c>
      <c r="AZ32" s="23">
        <f t="shared" si="10"/>
        <v>0</v>
      </c>
    </row>
    <row r="33" spans="1:52">
      <c r="A33" s="23" t="str">
        <f>IF(B33&lt;B32,"So",A32)</f>
        <v>So</v>
      </c>
      <c r="B33" s="34">
        <f t="shared" si="6"/>
        <v>0.57638888888888895</v>
      </c>
      <c r="C33" s="35">
        <f t="shared" si="7"/>
        <v>0.60069444444444453</v>
      </c>
      <c r="D33" s="23">
        <v>19</v>
      </c>
      <c r="E33" s="11" t="s">
        <v>70</v>
      </c>
      <c r="F33" t="str">
        <f>VLOOKUP(E33,'T9'!$A$25:$H$60,3,0)</f>
        <v>Nitra</v>
      </c>
      <c r="G33" s="47" t="str">
        <f>VLOOKUP(E33,'T9'!$A$25:$H$60,4,0)</f>
        <v>Malacky</v>
      </c>
      <c r="H33" s="47"/>
      <c r="I33" s="47"/>
      <c r="J33" s="47"/>
      <c r="K33" s="48"/>
      <c r="L33" s="11"/>
      <c r="M33" s="32" t="e">
        <f t="shared" si="2"/>
        <v>#VALUE!</v>
      </c>
      <c r="N33" s="32">
        <f t="shared" si="3"/>
        <v>0</v>
      </c>
      <c r="O33" s="32">
        <f t="shared" si="4"/>
        <v>0</v>
      </c>
      <c r="P33" s="23">
        <f>SUM(AI15:AI50)</f>
        <v>1</v>
      </c>
      <c r="Q33" s="23">
        <f t="shared" si="5"/>
        <v>0</v>
      </c>
      <c r="R33" s="23">
        <f t="shared" si="10"/>
        <v>0</v>
      </c>
      <c r="S33" s="23">
        <f t="shared" si="10"/>
        <v>0</v>
      </c>
      <c r="T33" s="23">
        <f t="shared" si="10"/>
        <v>0</v>
      </c>
      <c r="U33" s="23">
        <f t="shared" si="10"/>
        <v>0</v>
      </c>
      <c r="V33" s="23">
        <f t="shared" si="10"/>
        <v>0</v>
      </c>
      <c r="W33" s="23">
        <f t="shared" si="10"/>
        <v>0</v>
      </c>
      <c r="X33" s="23">
        <f t="shared" si="10"/>
        <v>0</v>
      </c>
      <c r="Y33" s="23">
        <f t="shared" si="10"/>
        <v>0</v>
      </c>
      <c r="Z33" s="23">
        <f t="shared" si="10"/>
        <v>0</v>
      </c>
      <c r="AA33" s="23">
        <f t="shared" si="10"/>
        <v>0</v>
      </c>
      <c r="AB33" s="23">
        <f t="shared" si="10"/>
        <v>0</v>
      </c>
      <c r="AC33" s="23">
        <f t="shared" si="10"/>
        <v>0</v>
      </c>
      <c r="AD33" s="23">
        <f t="shared" si="10"/>
        <v>0</v>
      </c>
      <c r="AE33" s="23">
        <f t="shared" si="10"/>
        <v>0</v>
      </c>
      <c r="AF33" s="23">
        <f t="shared" si="10"/>
        <v>0</v>
      </c>
      <c r="AG33" s="23">
        <f t="shared" si="10"/>
        <v>0</v>
      </c>
      <c r="AH33" s="23">
        <f t="shared" si="10"/>
        <v>0</v>
      </c>
      <c r="AI33" s="23">
        <f t="shared" si="10"/>
        <v>1</v>
      </c>
      <c r="AJ33" s="23">
        <f t="shared" si="10"/>
        <v>0</v>
      </c>
      <c r="AK33" s="23">
        <f t="shared" si="10"/>
        <v>0</v>
      </c>
      <c r="AL33" s="23">
        <f t="shared" si="10"/>
        <v>0</v>
      </c>
      <c r="AM33" s="23">
        <f t="shared" si="10"/>
        <v>0</v>
      </c>
      <c r="AN33" s="23">
        <f t="shared" si="10"/>
        <v>0</v>
      </c>
      <c r="AO33" s="23">
        <f t="shared" si="10"/>
        <v>0</v>
      </c>
      <c r="AP33" s="23">
        <f t="shared" si="10"/>
        <v>0</v>
      </c>
      <c r="AQ33" s="23">
        <f t="shared" si="10"/>
        <v>0</v>
      </c>
      <c r="AR33" s="23">
        <f t="shared" si="10"/>
        <v>0</v>
      </c>
      <c r="AS33" s="23">
        <f t="shared" si="10"/>
        <v>0</v>
      </c>
      <c r="AT33" s="23">
        <f t="shared" si="10"/>
        <v>0</v>
      </c>
      <c r="AU33" s="23">
        <f t="shared" si="10"/>
        <v>0</v>
      </c>
      <c r="AV33" s="23">
        <f t="shared" si="10"/>
        <v>0</v>
      </c>
      <c r="AW33" s="23">
        <f t="shared" si="10"/>
        <v>0</v>
      </c>
      <c r="AX33" s="23">
        <f t="shared" si="10"/>
        <v>0</v>
      </c>
      <c r="AY33" s="23">
        <f t="shared" si="10"/>
        <v>0</v>
      </c>
      <c r="AZ33" s="23">
        <f t="shared" si="10"/>
        <v>0</v>
      </c>
    </row>
    <row r="34" spans="1:52">
      <c r="A34" s="23" t="str">
        <f>IF(B34&lt;B33,"So",A33)</f>
        <v>So</v>
      </c>
      <c r="B34" s="34">
        <f t="shared" ref="B34:B50" si="11">IF(F34=0,B33,IF(G34=0,B33,B33+$P$2+$P$5))</f>
        <v>0.60416666666666674</v>
      </c>
      <c r="C34" s="35">
        <f t="shared" si="7"/>
        <v>0.62847222222222232</v>
      </c>
      <c r="D34" s="23">
        <v>20</v>
      </c>
      <c r="E34" s="11" t="s">
        <v>71</v>
      </c>
      <c r="F34" t="str">
        <f>VLOOKUP(E34,'T9'!$A$25:$H$60,3,0)</f>
        <v>Zlín B</v>
      </c>
      <c r="G34" s="47" t="str">
        <f>VLOOKUP(E34,'T9'!$A$25:$H$60,4,0)</f>
        <v>Bytča B</v>
      </c>
      <c r="H34" s="47"/>
      <c r="I34" s="47"/>
      <c r="J34" s="47"/>
      <c r="K34" s="48"/>
      <c r="L34" s="11"/>
      <c r="M34" s="32" t="e">
        <f t="shared" si="2"/>
        <v>#VALUE!</v>
      </c>
      <c r="N34" s="32">
        <f t="shared" si="3"/>
        <v>0</v>
      </c>
      <c r="O34" s="32">
        <f t="shared" si="4"/>
        <v>0</v>
      </c>
      <c r="P34" s="23">
        <f>SUM(AJ15:AJ50)</f>
        <v>1</v>
      </c>
      <c r="Q34" s="23">
        <f t="shared" si="5"/>
        <v>0</v>
      </c>
      <c r="R34" s="23">
        <f t="shared" si="10"/>
        <v>0</v>
      </c>
      <c r="S34" s="23">
        <f t="shared" si="10"/>
        <v>0</v>
      </c>
      <c r="T34" s="23">
        <f t="shared" si="10"/>
        <v>0</v>
      </c>
      <c r="U34" s="23">
        <f t="shared" si="10"/>
        <v>0</v>
      </c>
      <c r="V34" s="23">
        <f t="shared" si="10"/>
        <v>0</v>
      </c>
      <c r="W34" s="23">
        <f t="shared" si="10"/>
        <v>0</v>
      </c>
      <c r="X34" s="23">
        <f t="shared" si="10"/>
        <v>0</v>
      </c>
      <c r="Y34" s="23">
        <f t="shared" si="10"/>
        <v>0</v>
      </c>
      <c r="Z34" s="23">
        <f t="shared" si="10"/>
        <v>0</v>
      </c>
      <c r="AA34" s="23">
        <f t="shared" si="10"/>
        <v>0</v>
      </c>
      <c r="AB34" s="23">
        <f t="shared" si="10"/>
        <v>0</v>
      </c>
      <c r="AC34" s="23">
        <f t="shared" si="10"/>
        <v>0</v>
      </c>
      <c r="AD34" s="23">
        <f t="shared" si="10"/>
        <v>0</v>
      </c>
      <c r="AE34" s="23">
        <f t="shared" si="10"/>
        <v>0</v>
      </c>
      <c r="AF34" s="23">
        <f t="shared" si="10"/>
        <v>0</v>
      </c>
      <c r="AG34" s="23">
        <f t="shared" si="10"/>
        <v>0</v>
      </c>
      <c r="AH34" s="23">
        <f t="shared" si="10"/>
        <v>0</v>
      </c>
      <c r="AI34" s="23">
        <f t="shared" si="10"/>
        <v>0</v>
      </c>
      <c r="AJ34" s="23">
        <f t="shared" si="10"/>
        <v>1</v>
      </c>
      <c r="AK34" s="23">
        <f t="shared" si="10"/>
        <v>0</v>
      </c>
      <c r="AL34" s="23">
        <f t="shared" si="10"/>
        <v>0</v>
      </c>
      <c r="AM34" s="23">
        <f t="shared" si="10"/>
        <v>0</v>
      </c>
      <c r="AN34" s="23">
        <f t="shared" si="10"/>
        <v>0</v>
      </c>
      <c r="AO34" s="23">
        <f t="shared" si="10"/>
        <v>0</v>
      </c>
      <c r="AP34" s="23">
        <f t="shared" si="10"/>
        <v>0</v>
      </c>
      <c r="AQ34" s="23">
        <f t="shared" si="10"/>
        <v>0</v>
      </c>
      <c r="AR34" s="23">
        <f t="shared" si="10"/>
        <v>0</v>
      </c>
      <c r="AS34" s="23">
        <f t="shared" si="10"/>
        <v>0</v>
      </c>
      <c r="AT34" s="23">
        <f t="shared" si="10"/>
        <v>0</v>
      </c>
      <c r="AU34" s="23">
        <f t="shared" si="10"/>
        <v>0</v>
      </c>
      <c r="AV34" s="23">
        <f t="shared" si="10"/>
        <v>0</v>
      </c>
      <c r="AW34" s="23">
        <f t="shared" si="10"/>
        <v>0</v>
      </c>
      <c r="AX34" s="23">
        <f t="shared" si="10"/>
        <v>0</v>
      </c>
      <c r="AY34" s="23">
        <f t="shared" si="10"/>
        <v>0</v>
      </c>
      <c r="AZ34" s="23">
        <f t="shared" si="10"/>
        <v>0</v>
      </c>
    </row>
    <row r="35" spans="1:52">
      <c r="A35" s="23" t="str">
        <f>IF(B35&lt;B34,"So",A34)</f>
        <v>So</v>
      </c>
      <c r="B35" s="34">
        <f t="shared" si="11"/>
        <v>0.63194444444444453</v>
      </c>
      <c r="C35" s="35">
        <f t="shared" si="7"/>
        <v>0.65625000000000011</v>
      </c>
      <c r="D35" s="23">
        <v>21</v>
      </c>
      <c r="E35" s="11" t="s">
        <v>72</v>
      </c>
      <c r="F35" t="str">
        <f>VLOOKUP(E35,'T9'!$A$25:$H$60,3,0)</f>
        <v>Zubří</v>
      </c>
      <c r="G35" s="47" t="str">
        <f>VLOOKUP(E35,'T9'!$A$25:$H$60,4,0)</f>
        <v>Zlín A</v>
      </c>
      <c r="H35" s="47"/>
      <c r="I35" s="47"/>
      <c r="J35" s="47"/>
      <c r="K35" s="48"/>
      <c r="L35" s="11"/>
      <c r="M35" s="32" t="e">
        <f t="shared" si="2"/>
        <v>#VALUE!</v>
      </c>
      <c r="N35" s="32">
        <f t="shared" si="3"/>
        <v>0</v>
      </c>
      <c r="O35" s="32">
        <f t="shared" si="4"/>
        <v>0</v>
      </c>
      <c r="P35" s="23">
        <f>SUM(AK15:AK50)</f>
        <v>1</v>
      </c>
      <c r="Q35" s="23">
        <f t="shared" si="5"/>
        <v>0</v>
      </c>
      <c r="R35" s="23">
        <f t="shared" si="10"/>
        <v>0</v>
      </c>
      <c r="S35" s="23">
        <f t="shared" si="10"/>
        <v>0</v>
      </c>
      <c r="T35" s="23">
        <f t="shared" si="10"/>
        <v>0</v>
      </c>
      <c r="U35" s="23">
        <f t="shared" si="10"/>
        <v>0</v>
      </c>
      <c r="V35" s="23">
        <f t="shared" si="10"/>
        <v>0</v>
      </c>
      <c r="W35" s="23">
        <f t="shared" si="10"/>
        <v>0</v>
      </c>
      <c r="X35" s="23">
        <f t="shared" si="10"/>
        <v>0</v>
      </c>
      <c r="Y35" s="23">
        <f t="shared" si="10"/>
        <v>0</v>
      </c>
      <c r="Z35" s="23">
        <f t="shared" si="10"/>
        <v>0</v>
      </c>
      <c r="AA35" s="23">
        <f t="shared" si="10"/>
        <v>0</v>
      </c>
      <c r="AB35" s="23">
        <f t="shared" si="10"/>
        <v>0</v>
      </c>
      <c r="AC35" s="23">
        <f t="shared" si="10"/>
        <v>0</v>
      </c>
      <c r="AD35" s="23">
        <f t="shared" si="10"/>
        <v>0</v>
      </c>
      <c r="AE35" s="23">
        <f t="shared" si="10"/>
        <v>0</v>
      </c>
      <c r="AF35" s="23">
        <f t="shared" si="10"/>
        <v>0</v>
      </c>
      <c r="AG35" s="23">
        <f t="shared" si="10"/>
        <v>0</v>
      </c>
      <c r="AH35" s="23">
        <f t="shared" si="10"/>
        <v>0</v>
      </c>
      <c r="AI35" s="23">
        <f t="shared" si="10"/>
        <v>0</v>
      </c>
      <c r="AJ35" s="23">
        <f t="shared" si="10"/>
        <v>0</v>
      </c>
      <c r="AK35" s="23">
        <f t="shared" si="10"/>
        <v>1</v>
      </c>
      <c r="AL35" s="23">
        <f t="shared" si="10"/>
        <v>0</v>
      </c>
      <c r="AM35" s="23">
        <f t="shared" si="10"/>
        <v>0</v>
      </c>
      <c r="AN35" s="23">
        <f t="shared" si="10"/>
        <v>0</v>
      </c>
      <c r="AO35" s="23">
        <f t="shared" si="10"/>
        <v>0</v>
      </c>
      <c r="AP35" s="23">
        <f t="shared" si="10"/>
        <v>0</v>
      </c>
      <c r="AQ35" s="23">
        <f t="shared" si="10"/>
        <v>0</v>
      </c>
      <c r="AR35" s="23">
        <f t="shared" si="10"/>
        <v>0</v>
      </c>
      <c r="AS35" s="23">
        <f t="shared" si="10"/>
        <v>0</v>
      </c>
      <c r="AT35" s="23">
        <f t="shared" si="10"/>
        <v>0</v>
      </c>
      <c r="AU35" s="23">
        <f t="shared" si="10"/>
        <v>0</v>
      </c>
      <c r="AV35" s="23">
        <f t="shared" si="10"/>
        <v>0</v>
      </c>
      <c r="AW35" s="23">
        <f t="shared" si="10"/>
        <v>0</v>
      </c>
      <c r="AX35" s="23">
        <f t="shared" si="10"/>
        <v>0</v>
      </c>
      <c r="AY35" s="23">
        <f t="shared" si="10"/>
        <v>0</v>
      </c>
      <c r="AZ35" s="23">
        <f t="shared" si="10"/>
        <v>0</v>
      </c>
    </row>
    <row r="36" spans="1:52">
      <c r="A36" s="23" t="str">
        <f t="shared" si="8"/>
        <v>So</v>
      </c>
      <c r="B36" s="34">
        <f t="shared" si="11"/>
        <v>0.65972222222222232</v>
      </c>
      <c r="C36" s="35">
        <f t="shared" si="7"/>
        <v>0.6840277777777779</v>
      </c>
      <c r="D36" s="23">
        <v>22</v>
      </c>
      <c r="E36" s="11" t="s">
        <v>73</v>
      </c>
      <c r="F36" t="str">
        <f>VLOOKUP(E36,'T9'!$A$25:$H$60,3,0)</f>
        <v>Bytča A</v>
      </c>
      <c r="G36" s="47" t="str">
        <f>VLOOKUP(E36,'T9'!$A$25:$H$60,4,0)</f>
        <v>Trenčín</v>
      </c>
      <c r="H36" s="47"/>
      <c r="I36" s="47"/>
      <c r="J36" s="47"/>
      <c r="K36" s="48"/>
      <c r="L36" s="11"/>
      <c r="M36" s="32" t="e">
        <f t="shared" si="2"/>
        <v>#VALUE!</v>
      </c>
      <c r="N36" s="32">
        <f t="shared" si="3"/>
        <v>0</v>
      </c>
      <c r="O36" s="32">
        <f t="shared" si="4"/>
        <v>0</v>
      </c>
      <c r="P36" s="23">
        <f>SUM(AL15:AL50)</f>
        <v>1</v>
      </c>
      <c r="Q36" s="23">
        <f t="shared" si="5"/>
        <v>0</v>
      </c>
      <c r="R36" s="23">
        <f t="shared" si="10"/>
        <v>0</v>
      </c>
      <c r="S36" s="23">
        <f t="shared" si="10"/>
        <v>0</v>
      </c>
      <c r="T36" s="23">
        <f t="shared" si="10"/>
        <v>0</v>
      </c>
      <c r="U36" s="23">
        <f t="shared" si="10"/>
        <v>0</v>
      </c>
      <c r="V36" s="23">
        <f t="shared" si="10"/>
        <v>0</v>
      </c>
      <c r="W36" s="23">
        <f t="shared" si="10"/>
        <v>0</v>
      </c>
      <c r="X36" s="23">
        <f t="shared" si="10"/>
        <v>0</v>
      </c>
      <c r="Y36" s="23">
        <f t="shared" si="10"/>
        <v>0</v>
      </c>
      <c r="Z36" s="23">
        <f t="shared" si="10"/>
        <v>0</v>
      </c>
      <c r="AA36" s="23">
        <f t="shared" si="10"/>
        <v>0</v>
      </c>
      <c r="AB36" s="23">
        <f t="shared" si="10"/>
        <v>0</v>
      </c>
      <c r="AC36" s="23">
        <f t="shared" si="10"/>
        <v>0</v>
      </c>
      <c r="AD36" s="23">
        <f t="shared" si="10"/>
        <v>0</v>
      </c>
      <c r="AE36" s="23">
        <f t="shared" si="10"/>
        <v>0</v>
      </c>
      <c r="AF36" s="23">
        <f t="shared" si="10"/>
        <v>0</v>
      </c>
      <c r="AG36" s="23">
        <f t="shared" si="10"/>
        <v>0</v>
      </c>
      <c r="AH36" s="23">
        <f t="shared" si="10"/>
        <v>0</v>
      </c>
      <c r="AI36" s="23">
        <f t="shared" si="10"/>
        <v>0</v>
      </c>
      <c r="AJ36" s="23">
        <f t="shared" si="10"/>
        <v>0</v>
      </c>
      <c r="AK36" s="23">
        <f t="shared" si="10"/>
        <v>0</v>
      </c>
      <c r="AL36" s="23">
        <f t="shared" si="10"/>
        <v>1</v>
      </c>
      <c r="AM36" s="23">
        <f t="shared" si="10"/>
        <v>0</v>
      </c>
      <c r="AN36" s="23">
        <f t="shared" si="10"/>
        <v>0</v>
      </c>
      <c r="AO36" s="23">
        <f t="shared" si="10"/>
        <v>0</v>
      </c>
      <c r="AP36" s="23">
        <f t="shared" si="10"/>
        <v>0</v>
      </c>
      <c r="AQ36" s="23">
        <f t="shared" si="10"/>
        <v>0</v>
      </c>
      <c r="AR36" s="23">
        <f t="shared" si="10"/>
        <v>0</v>
      </c>
      <c r="AS36" s="23">
        <f t="shared" si="10"/>
        <v>0</v>
      </c>
      <c r="AT36" s="23">
        <f t="shared" si="10"/>
        <v>0</v>
      </c>
      <c r="AU36" s="23">
        <f t="shared" si="10"/>
        <v>0</v>
      </c>
      <c r="AV36" s="23">
        <f t="shared" si="10"/>
        <v>0</v>
      </c>
      <c r="AW36" s="23">
        <f t="shared" si="10"/>
        <v>0</v>
      </c>
      <c r="AX36" s="23">
        <f t="shared" si="10"/>
        <v>0</v>
      </c>
      <c r="AY36" s="23">
        <f t="shared" si="10"/>
        <v>0</v>
      </c>
      <c r="AZ36" s="23">
        <f t="shared" si="10"/>
        <v>0</v>
      </c>
    </row>
    <row r="37" spans="1:52">
      <c r="A37" s="23" t="str">
        <f t="shared" si="8"/>
        <v>So</v>
      </c>
      <c r="B37" s="34">
        <f t="shared" si="11"/>
        <v>0.68750000000000011</v>
      </c>
      <c r="C37" s="35">
        <f t="shared" si="7"/>
        <v>0.71180555555555569</v>
      </c>
      <c r="D37" s="23">
        <v>23</v>
      </c>
      <c r="E37" s="11" t="s">
        <v>74</v>
      </c>
      <c r="F37" t="str">
        <f>VLOOKUP(E37,'T9'!$A$25:$H$60,3,0)</f>
        <v>Veselí n.M.</v>
      </c>
      <c r="G37" s="47" t="str">
        <f>VLOOKUP(E37,'T9'!$A$25:$H$60,4,0)</f>
        <v>Malacky</v>
      </c>
      <c r="H37" s="47"/>
      <c r="I37" s="47"/>
      <c r="J37" s="47"/>
      <c r="K37" s="48"/>
      <c r="L37" s="11"/>
      <c r="M37" s="32" t="e">
        <f t="shared" si="2"/>
        <v>#VALUE!</v>
      </c>
      <c r="N37" s="32">
        <f t="shared" si="3"/>
        <v>0</v>
      </c>
      <c r="O37" s="32">
        <f t="shared" si="4"/>
        <v>0</v>
      </c>
      <c r="P37" s="23">
        <f>SUM(AM15:AM50)</f>
        <v>1</v>
      </c>
      <c r="Q37" s="23">
        <f t="shared" si="5"/>
        <v>0</v>
      </c>
      <c r="R37" s="23">
        <f t="shared" si="10"/>
        <v>0</v>
      </c>
      <c r="S37" s="23">
        <f t="shared" si="10"/>
        <v>0</v>
      </c>
      <c r="T37" s="23">
        <f t="shared" si="10"/>
        <v>0</v>
      </c>
      <c r="U37" s="23">
        <f t="shared" si="10"/>
        <v>0</v>
      </c>
      <c r="V37" s="23">
        <f t="shared" si="10"/>
        <v>0</v>
      </c>
      <c r="W37" s="23">
        <f t="shared" si="10"/>
        <v>0</v>
      </c>
      <c r="X37" s="23">
        <f t="shared" si="10"/>
        <v>0</v>
      </c>
      <c r="Y37" s="23">
        <f t="shared" si="10"/>
        <v>0</v>
      </c>
      <c r="Z37" s="23">
        <f t="shared" si="10"/>
        <v>0</v>
      </c>
      <c r="AA37" s="23">
        <f t="shared" si="10"/>
        <v>0</v>
      </c>
      <c r="AB37" s="23">
        <f t="shared" ref="R37:AZ44" si="12">IF($E37=AB$14,1,0)</f>
        <v>0</v>
      </c>
      <c r="AC37" s="23">
        <f t="shared" si="12"/>
        <v>0</v>
      </c>
      <c r="AD37" s="23">
        <f t="shared" si="12"/>
        <v>0</v>
      </c>
      <c r="AE37" s="23">
        <f t="shared" si="12"/>
        <v>0</v>
      </c>
      <c r="AF37" s="23">
        <f t="shared" si="12"/>
        <v>0</v>
      </c>
      <c r="AG37" s="23">
        <f t="shared" si="12"/>
        <v>0</v>
      </c>
      <c r="AH37" s="23">
        <f t="shared" si="12"/>
        <v>0</v>
      </c>
      <c r="AI37" s="23">
        <f t="shared" si="12"/>
        <v>0</v>
      </c>
      <c r="AJ37" s="23">
        <f t="shared" si="12"/>
        <v>0</v>
      </c>
      <c r="AK37" s="23">
        <f t="shared" si="12"/>
        <v>0</v>
      </c>
      <c r="AL37" s="23">
        <f t="shared" si="12"/>
        <v>0</v>
      </c>
      <c r="AM37" s="23">
        <f t="shared" si="12"/>
        <v>1</v>
      </c>
      <c r="AN37" s="23">
        <f t="shared" si="12"/>
        <v>0</v>
      </c>
      <c r="AO37" s="23">
        <f t="shared" si="12"/>
        <v>0</v>
      </c>
      <c r="AP37" s="23">
        <f t="shared" si="12"/>
        <v>0</v>
      </c>
      <c r="AQ37" s="23">
        <f t="shared" si="12"/>
        <v>0</v>
      </c>
      <c r="AR37" s="23">
        <f t="shared" si="12"/>
        <v>0</v>
      </c>
      <c r="AS37" s="23">
        <f t="shared" si="12"/>
        <v>0</v>
      </c>
      <c r="AT37" s="23">
        <f t="shared" si="12"/>
        <v>0</v>
      </c>
      <c r="AU37" s="23">
        <f t="shared" si="12"/>
        <v>0</v>
      </c>
      <c r="AV37" s="23">
        <f t="shared" si="12"/>
        <v>0</v>
      </c>
      <c r="AW37" s="23">
        <f t="shared" si="12"/>
        <v>0</v>
      </c>
      <c r="AX37" s="23">
        <f t="shared" si="12"/>
        <v>0</v>
      </c>
      <c r="AY37" s="23">
        <f t="shared" si="12"/>
        <v>0</v>
      </c>
      <c r="AZ37" s="23">
        <f t="shared" si="12"/>
        <v>0</v>
      </c>
    </row>
    <row r="38" spans="1:52">
      <c r="A38" s="23" t="str">
        <f t="shared" si="8"/>
        <v>So</v>
      </c>
      <c r="B38" s="34">
        <f t="shared" si="11"/>
        <v>0.7152777777777779</v>
      </c>
      <c r="C38" s="35">
        <f t="shared" si="7"/>
        <v>0.73958333333333348</v>
      </c>
      <c r="D38" s="23">
        <v>24</v>
      </c>
      <c r="E38" s="11" t="s">
        <v>75</v>
      </c>
      <c r="F38" t="str">
        <f>VLOOKUP(E38,'T9'!$A$25:$H$60,3,0)</f>
        <v>Bytča B</v>
      </c>
      <c r="G38" s="47" t="str">
        <f>VLOOKUP(E38,'T9'!$A$25:$H$60,4,0)</f>
        <v>Zubří</v>
      </c>
      <c r="H38" s="47"/>
      <c r="I38" s="47"/>
      <c r="J38" s="47"/>
      <c r="K38" s="48"/>
      <c r="L38" s="11"/>
      <c r="M38" s="32" t="e">
        <f t="shared" si="2"/>
        <v>#VALUE!</v>
      </c>
      <c r="N38" s="32">
        <f t="shared" si="3"/>
        <v>0</v>
      </c>
      <c r="O38" s="32">
        <f t="shared" si="4"/>
        <v>0</v>
      </c>
      <c r="P38" s="23">
        <f>SUM(AN15:AN50)</f>
        <v>1</v>
      </c>
      <c r="Q38" s="23">
        <f t="shared" si="5"/>
        <v>0</v>
      </c>
      <c r="R38" s="23">
        <f t="shared" si="12"/>
        <v>0</v>
      </c>
      <c r="S38" s="23">
        <f t="shared" si="12"/>
        <v>0</v>
      </c>
      <c r="T38" s="23">
        <f t="shared" si="12"/>
        <v>0</v>
      </c>
      <c r="U38" s="23">
        <f t="shared" si="12"/>
        <v>0</v>
      </c>
      <c r="V38" s="23">
        <f t="shared" si="12"/>
        <v>0</v>
      </c>
      <c r="W38" s="23">
        <f t="shared" si="12"/>
        <v>0</v>
      </c>
      <c r="X38" s="23">
        <f t="shared" si="12"/>
        <v>0</v>
      </c>
      <c r="Y38" s="23">
        <f t="shared" si="12"/>
        <v>0</v>
      </c>
      <c r="Z38" s="23">
        <f t="shared" si="12"/>
        <v>0</v>
      </c>
      <c r="AA38" s="23">
        <f t="shared" si="12"/>
        <v>0</v>
      </c>
      <c r="AB38" s="23">
        <f t="shared" si="12"/>
        <v>0</v>
      </c>
      <c r="AC38" s="23">
        <f t="shared" si="12"/>
        <v>0</v>
      </c>
      <c r="AD38" s="23">
        <f t="shared" si="12"/>
        <v>0</v>
      </c>
      <c r="AE38" s="23">
        <f t="shared" si="12"/>
        <v>0</v>
      </c>
      <c r="AF38" s="23">
        <f t="shared" si="12"/>
        <v>0</v>
      </c>
      <c r="AG38" s="23">
        <f t="shared" si="12"/>
        <v>0</v>
      </c>
      <c r="AH38" s="23">
        <f t="shared" si="12"/>
        <v>0</v>
      </c>
      <c r="AI38" s="23">
        <f t="shared" si="12"/>
        <v>0</v>
      </c>
      <c r="AJ38" s="23">
        <f t="shared" si="12"/>
        <v>0</v>
      </c>
      <c r="AK38" s="23">
        <f t="shared" si="12"/>
        <v>0</v>
      </c>
      <c r="AL38" s="23">
        <f t="shared" si="12"/>
        <v>0</v>
      </c>
      <c r="AM38" s="23">
        <f t="shared" si="12"/>
        <v>0</v>
      </c>
      <c r="AN38" s="23">
        <f t="shared" si="12"/>
        <v>1</v>
      </c>
      <c r="AO38" s="23">
        <f t="shared" si="12"/>
        <v>0</v>
      </c>
      <c r="AP38" s="23">
        <f t="shared" si="12"/>
        <v>0</v>
      </c>
      <c r="AQ38" s="23">
        <f t="shared" si="12"/>
        <v>0</v>
      </c>
      <c r="AR38" s="23">
        <f t="shared" si="12"/>
        <v>0</v>
      </c>
      <c r="AS38" s="23">
        <f t="shared" si="12"/>
        <v>0</v>
      </c>
      <c r="AT38" s="23">
        <f t="shared" si="12"/>
        <v>0</v>
      </c>
      <c r="AU38" s="23">
        <f t="shared" si="12"/>
        <v>0</v>
      </c>
      <c r="AV38" s="23">
        <f t="shared" si="12"/>
        <v>0</v>
      </c>
      <c r="AW38" s="23">
        <f t="shared" si="12"/>
        <v>0</v>
      </c>
      <c r="AX38" s="23">
        <f t="shared" si="12"/>
        <v>0</v>
      </c>
      <c r="AY38" s="23">
        <f t="shared" si="12"/>
        <v>0</v>
      </c>
      <c r="AZ38" s="23">
        <f t="shared" si="12"/>
        <v>0</v>
      </c>
    </row>
    <row r="39" spans="1:52">
      <c r="A39" s="23" t="str">
        <f t="shared" si="8"/>
        <v>So</v>
      </c>
      <c r="B39" s="34">
        <f t="shared" si="11"/>
        <v>0.74305555555555569</v>
      </c>
      <c r="C39" s="35">
        <f t="shared" si="7"/>
        <v>0.76736111111111127</v>
      </c>
      <c r="D39" s="23">
        <v>25</v>
      </c>
      <c r="E39" s="11" t="s">
        <v>76</v>
      </c>
      <c r="F39" t="str">
        <f>VLOOKUP(E39,'T9'!$A$25:$H$60,3,0)</f>
        <v>Trenčín</v>
      </c>
      <c r="G39" s="47" t="str">
        <f>VLOOKUP(E39,'T9'!$A$25:$H$60,4,0)</f>
        <v>Zlín B</v>
      </c>
      <c r="H39" s="47"/>
      <c r="I39" s="47"/>
      <c r="J39" s="47"/>
      <c r="K39" s="48"/>
      <c r="L39" s="11"/>
      <c r="M39" s="32" t="e">
        <f t="shared" si="2"/>
        <v>#VALUE!</v>
      </c>
      <c r="N39" s="32">
        <f t="shared" si="3"/>
        <v>0</v>
      </c>
      <c r="O39" s="32">
        <f t="shared" si="4"/>
        <v>0</v>
      </c>
      <c r="P39" s="23">
        <f>SUM(AO15:AO50)</f>
        <v>1</v>
      </c>
      <c r="Q39" s="23">
        <f t="shared" si="5"/>
        <v>0</v>
      </c>
      <c r="R39" s="23">
        <f t="shared" si="12"/>
        <v>0</v>
      </c>
      <c r="S39" s="23">
        <f t="shared" si="12"/>
        <v>0</v>
      </c>
      <c r="T39" s="23">
        <f t="shared" si="12"/>
        <v>0</v>
      </c>
      <c r="U39" s="23">
        <f t="shared" si="12"/>
        <v>0</v>
      </c>
      <c r="V39" s="23">
        <f t="shared" si="12"/>
        <v>0</v>
      </c>
      <c r="W39" s="23">
        <f t="shared" si="12"/>
        <v>0</v>
      </c>
      <c r="X39" s="23">
        <f t="shared" si="12"/>
        <v>0</v>
      </c>
      <c r="Y39" s="23">
        <f t="shared" si="12"/>
        <v>0</v>
      </c>
      <c r="Z39" s="23">
        <f t="shared" si="12"/>
        <v>0</v>
      </c>
      <c r="AA39" s="23">
        <f t="shared" si="12"/>
        <v>0</v>
      </c>
      <c r="AB39" s="23">
        <f t="shared" si="12"/>
        <v>0</v>
      </c>
      <c r="AC39" s="23">
        <f t="shared" si="12"/>
        <v>0</v>
      </c>
      <c r="AD39" s="23">
        <f t="shared" si="12"/>
        <v>0</v>
      </c>
      <c r="AE39" s="23">
        <f t="shared" si="12"/>
        <v>0</v>
      </c>
      <c r="AF39" s="23">
        <f t="shared" si="12"/>
        <v>0</v>
      </c>
      <c r="AG39" s="23">
        <f t="shared" si="12"/>
        <v>0</v>
      </c>
      <c r="AH39" s="23">
        <f t="shared" si="12"/>
        <v>0</v>
      </c>
      <c r="AI39" s="23">
        <f t="shared" si="12"/>
        <v>0</v>
      </c>
      <c r="AJ39" s="23">
        <f t="shared" si="12"/>
        <v>0</v>
      </c>
      <c r="AK39" s="23">
        <f t="shared" si="12"/>
        <v>0</v>
      </c>
      <c r="AL39" s="23">
        <f t="shared" si="12"/>
        <v>0</v>
      </c>
      <c r="AM39" s="23">
        <f t="shared" si="12"/>
        <v>0</v>
      </c>
      <c r="AN39" s="23">
        <f t="shared" si="12"/>
        <v>0</v>
      </c>
      <c r="AO39" s="23">
        <f t="shared" si="12"/>
        <v>1</v>
      </c>
      <c r="AP39" s="23">
        <f t="shared" si="12"/>
        <v>0</v>
      </c>
      <c r="AQ39" s="23">
        <f t="shared" si="12"/>
        <v>0</v>
      </c>
      <c r="AR39" s="23">
        <f t="shared" si="12"/>
        <v>0</v>
      </c>
      <c r="AS39" s="23">
        <f t="shared" si="12"/>
        <v>0</v>
      </c>
      <c r="AT39" s="23">
        <f t="shared" si="12"/>
        <v>0</v>
      </c>
      <c r="AU39" s="23">
        <f t="shared" si="12"/>
        <v>0</v>
      </c>
      <c r="AV39" s="23">
        <f t="shared" si="12"/>
        <v>0</v>
      </c>
      <c r="AW39" s="23">
        <f t="shared" si="12"/>
        <v>0</v>
      </c>
      <c r="AX39" s="23">
        <f t="shared" si="12"/>
        <v>0</v>
      </c>
      <c r="AY39" s="23">
        <f t="shared" si="12"/>
        <v>0</v>
      </c>
      <c r="AZ39" s="23">
        <f t="shared" si="12"/>
        <v>0</v>
      </c>
    </row>
    <row r="40" spans="1:52">
      <c r="A40" s="23" t="str">
        <f t="shared" si="8"/>
        <v>So</v>
      </c>
      <c r="B40" s="34">
        <f t="shared" si="11"/>
        <v>0.77083333333333348</v>
      </c>
      <c r="C40" s="35">
        <f t="shared" si="7"/>
        <v>0.79513888888888906</v>
      </c>
      <c r="D40" s="23">
        <v>26</v>
      </c>
      <c r="E40" s="11" t="s">
        <v>77</v>
      </c>
      <c r="F40" t="str">
        <f>VLOOKUP(E40,'T9'!$A$25:$H$60,3,0)</f>
        <v>Nitra</v>
      </c>
      <c r="G40" s="47" t="str">
        <f>VLOOKUP(E40,'T9'!$A$25:$H$60,4,0)</f>
        <v>Bytča A</v>
      </c>
      <c r="H40" s="47"/>
      <c r="I40" s="47"/>
      <c r="J40" s="47"/>
      <c r="K40" s="48"/>
      <c r="L40" s="11"/>
      <c r="M40" s="32" t="e">
        <f t="shared" si="2"/>
        <v>#VALUE!</v>
      </c>
      <c r="N40" s="32">
        <f t="shared" si="3"/>
        <v>0</v>
      </c>
      <c r="O40" s="32">
        <f t="shared" si="4"/>
        <v>0</v>
      </c>
      <c r="P40" s="23">
        <f>SUM(AP15:AP50)</f>
        <v>1</v>
      </c>
      <c r="Q40" s="23">
        <f t="shared" si="5"/>
        <v>0</v>
      </c>
      <c r="R40" s="23">
        <f t="shared" si="12"/>
        <v>0</v>
      </c>
      <c r="S40" s="23">
        <f t="shared" si="12"/>
        <v>0</v>
      </c>
      <c r="T40" s="23">
        <f t="shared" si="12"/>
        <v>0</v>
      </c>
      <c r="U40" s="23">
        <f t="shared" si="12"/>
        <v>0</v>
      </c>
      <c r="V40" s="23">
        <f t="shared" si="12"/>
        <v>0</v>
      </c>
      <c r="W40" s="23">
        <f t="shared" si="12"/>
        <v>0</v>
      </c>
      <c r="X40" s="23">
        <f t="shared" si="12"/>
        <v>0</v>
      </c>
      <c r="Y40" s="23">
        <f t="shared" si="12"/>
        <v>0</v>
      </c>
      <c r="Z40" s="23">
        <f t="shared" si="12"/>
        <v>0</v>
      </c>
      <c r="AA40" s="23">
        <f t="shared" si="12"/>
        <v>0</v>
      </c>
      <c r="AB40" s="23">
        <f t="shared" si="12"/>
        <v>0</v>
      </c>
      <c r="AC40" s="23">
        <f t="shared" si="12"/>
        <v>0</v>
      </c>
      <c r="AD40" s="23">
        <f t="shared" si="12"/>
        <v>0</v>
      </c>
      <c r="AE40" s="23">
        <f t="shared" si="12"/>
        <v>0</v>
      </c>
      <c r="AF40" s="23">
        <f t="shared" si="12"/>
        <v>0</v>
      </c>
      <c r="AG40" s="23">
        <f t="shared" si="12"/>
        <v>0</v>
      </c>
      <c r="AH40" s="23">
        <f t="shared" si="12"/>
        <v>0</v>
      </c>
      <c r="AI40" s="23">
        <f t="shared" si="12"/>
        <v>0</v>
      </c>
      <c r="AJ40" s="23">
        <f t="shared" si="12"/>
        <v>0</v>
      </c>
      <c r="AK40" s="23">
        <f t="shared" si="12"/>
        <v>0</v>
      </c>
      <c r="AL40" s="23">
        <f t="shared" si="12"/>
        <v>0</v>
      </c>
      <c r="AM40" s="23">
        <f t="shared" si="12"/>
        <v>0</v>
      </c>
      <c r="AN40" s="23">
        <f t="shared" si="12"/>
        <v>0</v>
      </c>
      <c r="AO40" s="23">
        <f t="shared" si="12"/>
        <v>0</v>
      </c>
      <c r="AP40" s="23">
        <f t="shared" si="12"/>
        <v>1</v>
      </c>
      <c r="AQ40" s="23">
        <f t="shared" si="12"/>
        <v>0</v>
      </c>
      <c r="AR40" s="23">
        <f t="shared" si="12"/>
        <v>0</v>
      </c>
      <c r="AS40" s="23">
        <f t="shared" si="12"/>
        <v>0</v>
      </c>
      <c r="AT40" s="23">
        <f t="shared" si="12"/>
        <v>0</v>
      </c>
      <c r="AU40" s="23">
        <f t="shared" si="12"/>
        <v>0</v>
      </c>
      <c r="AV40" s="23">
        <f t="shared" si="12"/>
        <v>0</v>
      </c>
      <c r="AW40" s="23">
        <f t="shared" si="12"/>
        <v>0</v>
      </c>
      <c r="AX40" s="23">
        <f t="shared" si="12"/>
        <v>0</v>
      </c>
      <c r="AY40" s="23">
        <f t="shared" si="12"/>
        <v>0</v>
      </c>
      <c r="AZ40" s="23">
        <f t="shared" si="12"/>
        <v>0</v>
      </c>
    </row>
    <row r="41" spans="1:52">
      <c r="A41" s="23" t="str">
        <f t="shared" ref="A41:A50" si="13">IF(B41&lt;B40,"Ne",A40)</f>
        <v>Ne</v>
      </c>
      <c r="B41" s="34">
        <v>0.35416666666666669</v>
      </c>
      <c r="C41" s="35">
        <f t="shared" si="7"/>
        <v>0.37847222222222227</v>
      </c>
      <c r="D41" s="23">
        <v>27</v>
      </c>
      <c r="E41" s="11" t="s">
        <v>78</v>
      </c>
      <c r="F41" t="str">
        <f>VLOOKUP(E41,'T9'!$A$25:$H$60,3,0)</f>
        <v>Veselí n.M.</v>
      </c>
      <c r="G41" s="47" t="str">
        <f>VLOOKUP(E41,'T9'!$A$25:$H$60,4,0)</f>
        <v>Zlín A</v>
      </c>
      <c r="H41" s="47"/>
      <c r="I41" s="47"/>
      <c r="J41" s="47"/>
      <c r="K41" s="48"/>
      <c r="L41" s="11"/>
      <c r="M41" s="32" t="e">
        <f t="shared" si="2"/>
        <v>#VALUE!</v>
      </c>
      <c r="N41" s="32">
        <f t="shared" si="3"/>
        <v>0</v>
      </c>
      <c r="O41" s="32">
        <f t="shared" si="4"/>
        <v>0</v>
      </c>
      <c r="P41" s="23">
        <f>SUM(AQ15:AQ50)</f>
        <v>1</v>
      </c>
      <c r="Q41" s="23">
        <f t="shared" si="5"/>
        <v>0</v>
      </c>
      <c r="R41" s="23">
        <f t="shared" si="12"/>
        <v>0</v>
      </c>
      <c r="S41" s="23">
        <f t="shared" si="12"/>
        <v>0</v>
      </c>
      <c r="T41" s="23">
        <f t="shared" si="12"/>
        <v>0</v>
      </c>
      <c r="U41" s="23">
        <f t="shared" si="12"/>
        <v>0</v>
      </c>
      <c r="V41" s="23">
        <f t="shared" si="12"/>
        <v>0</v>
      </c>
      <c r="W41" s="23">
        <f t="shared" si="12"/>
        <v>0</v>
      </c>
      <c r="X41" s="23">
        <f t="shared" si="12"/>
        <v>0</v>
      </c>
      <c r="Y41" s="23">
        <f t="shared" si="12"/>
        <v>0</v>
      </c>
      <c r="Z41" s="23">
        <f t="shared" si="12"/>
        <v>0</v>
      </c>
      <c r="AA41" s="23">
        <f t="shared" si="12"/>
        <v>0</v>
      </c>
      <c r="AB41" s="23">
        <f t="shared" si="12"/>
        <v>0</v>
      </c>
      <c r="AC41" s="23">
        <f t="shared" si="12"/>
        <v>0</v>
      </c>
      <c r="AD41" s="23">
        <f t="shared" si="12"/>
        <v>0</v>
      </c>
      <c r="AE41" s="23">
        <f t="shared" si="12"/>
        <v>0</v>
      </c>
      <c r="AF41" s="23">
        <f t="shared" si="12"/>
        <v>0</v>
      </c>
      <c r="AG41" s="23">
        <f t="shared" si="12"/>
        <v>0</v>
      </c>
      <c r="AH41" s="23">
        <f t="shared" si="12"/>
        <v>0</v>
      </c>
      <c r="AI41" s="23">
        <f t="shared" si="12"/>
        <v>0</v>
      </c>
      <c r="AJ41" s="23">
        <f t="shared" si="12"/>
        <v>0</v>
      </c>
      <c r="AK41" s="23">
        <f t="shared" si="12"/>
        <v>0</v>
      </c>
      <c r="AL41" s="23">
        <f t="shared" si="12"/>
        <v>0</v>
      </c>
      <c r="AM41" s="23">
        <f t="shared" si="12"/>
        <v>0</v>
      </c>
      <c r="AN41" s="23">
        <f t="shared" si="12"/>
        <v>0</v>
      </c>
      <c r="AO41" s="23">
        <f t="shared" si="12"/>
        <v>0</v>
      </c>
      <c r="AP41" s="23">
        <f t="shared" si="12"/>
        <v>0</v>
      </c>
      <c r="AQ41" s="23">
        <f t="shared" si="12"/>
        <v>1</v>
      </c>
      <c r="AR41" s="23">
        <f t="shared" si="12"/>
        <v>0</v>
      </c>
      <c r="AS41" s="23">
        <f t="shared" si="12"/>
        <v>0</v>
      </c>
      <c r="AT41" s="23">
        <f t="shared" si="12"/>
        <v>0</v>
      </c>
      <c r="AU41" s="23">
        <f t="shared" si="12"/>
        <v>0</v>
      </c>
      <c r="AV41" s="23">
        <f t="shared" si="12"/>
        <v>0</v>
      </c>
      <c r="AW41" s="23">
        <f t="shared" si="12"/>
        <v>0</v>
      </c>
      <c r="AX41" s="23">
        <f t="shared" si="12"/>
        <v>0</v>
      </c>
      <c r="AY41" s="23">
        <f t="shared" si="12"/>
        <v>0</v>
      </c>
      <c r="AZ41" s="23">
        <f t="shared" si="12"/>
        <v>0</v>
      </c>
    </row>
    <row r="42" spans="1:52">
      <c r="A42" s="23" t="str">
        <f t="shared" si="13"/>
        <v>Ne</v>
      </c>
      <c r="B42" s="34">
        <f t="shared" si="11"/>
        <v>0.38194444444444448</v>
      </c>
      <c r="C42" s="35">
        <f t="shared" si="7"/>
        <v>0.40625000000000006</v>
      </c>
      <c r="D42" s="23">
        <v>28</v>
      </c>
      <c r="E42" s="11" t="s">
        <v>79</v>
      </c>
      <c r="F42" t="str">
        <f>VLOOKUP(E42,'T9'!$A$25:$H$60,3,0)</f>
        <v>Zubří</v>
      </c>
      <c r="G42" s="47" t="str">
        <f>VLOOKUP(E42,'T9'!$A$25:$H$60,4,0)</f>
        <v>Zlín B</v>
      </c>
      <c r="H42" s="47"/>
      <c r="I42" s="47"/>
      <c r="J42" s="47"/>
      <c r="K42" s="48"/>
      <c r="L42" s="11"/>
      <c r="M42" s="32" t="e">
        <f t="shared" si="2"/>
        <v>#VALUE!</v>
      </c>
      <c r="N42" s="32">
        <f t="shared" si="3"/>
        <v>0</v>
      </c>
      <c r="O42" s="32">
        <f t="shared" si="4"/>
        <v>0</v>
      </c>
      <c r="P42" s="23">
        <f>SUM(AR15:AR50)</f>
        <v>1</v>
      </c>
      <c r="Q42" s="23">
        <f t="shared" si="5"/>
        <v>0</v>
      </c>
      <c r="R42" s="23">
        <f t="shared" si="12"/>
        <v>0</v>
      </c>
      <c r="S42" s="23">
        <f t="shared" si="12"/>
        <v>0</v>
      </c>
      <c r="T42" s="23">
        <f t="shared" si="12"/>
        <v>0</v>
      </c>
      <c r="U42" s="23">
        <f t="shared" si="12"/>
        <v>0</v>
      </c>
      <c r="V42" s="23">
        <f t="shared" si="12"/>
        <v>0</v>
      </c>
      <c r="W42" s="23">
        <f t="shared" si="12"/>
        <v>0</v>
      </c>
      <c r="X42" s="23">
        <f t="shared" si="12"/>
        <v>0</v>
      </c>
      <c r="Y42" s="23">
        <f t="shared" si="12"/>
        <v>0</v>
      </c>
      <c r="Z42" s="23">
        <f t="shared" si="12"/>
        <v>0</v>
      </c>
      <c r="AA42" s="23">
        <f t="shared" si="12"/>
        <v>0</v>
      </c>
      <c r="AB42" s="23">
        <f t="shared" si="12"/>
        <v>0</v>
      </c>
      <c r="AC42" s="23">
        <f t="shared" si="12"/>
        <v>0</v>
      </c>
      <c r="AD42" s="23">
        <f t="shared" si="12"/>
        <v>0</v>
      </c>
      <c r="AE42" s="23">
        <f t="shared" si="12"/>
        <v>0</v>
      </c>
      <c r="AF42" s="23">
        <f t="shared" si="12"/>
        <v>0</v>
      </c>
      <c r="AG42" s="23">
        <f t="shared" si="12"/>
        <v>0</v>
      </c>
      <c r="AH42" s="23">
        <f t="shared" si="12"/>
        <v>0</v>
      </c>
      <c r="AI42" s="23">
        <f t="shared" si="12"/>
        <v>0</v>
      </c>
      <c r="AJ42" s="23">
        <f t="shared" si="12"/>
        <v>0</v>
      </c>
      <c r="AK42" s="23">
        <f t="shared" si="12"/>
        <v>0</v>
      </c>
      <c r="AL42" s="23">
        <f t="shared" si="12"/>
        <v>0</v>
      </c>
      <c r="AM42" s="23">
        <f t="shared" si="12"/>
        <v>0</v>
      </c>
      <c r="AN42" s="23">
        <f t="shared" si="12"/>
        <v>0</v>
      </c>
      <c r="AO42" s="23">
        <f t="shared" si="12"/>
        <v>0</v>
      </c>
      <c r="AP42" s="23">
        <f t="shared" si="12"/>
        <v>0</v>
      </c>
      <c r="AQ42" s="23">
        <f t="shared" si="12"/>
        <v>0</v>
      </c>
      <c r="AR42" s="23">
        <f t="shared" si="12"/>
        <v>1</v>
      </c>
      <c r="AS42" s="23">
        <f t="shared" si="12"/>
        <v>0</v>
      </c>
      <c r="AT42" s="23">
        <f t="shared" si="12"/>
        <v>0</v>
      </c>
      <c r="AU42" s="23">
        <f t="shared" si="12"/>
        <v>0</v>
      </c>
      <c r="AV42" s="23">
        <f t="shared" si="12"/>
        <v>0</v>
      </c>
      <c r="AW42" s="23">
        <f t="shared" si="12"/>
        <v>0</v>
      </c>
      <c r="AX42" s="23">
        <f t="shared" si="12"/>
        <v>0</v>
      </c>
      <c r="AY42" s="23">
        <f t="shared" si="12"/>
        <v>0</v>
      </c>
      <c r="AZ42" s="23">
        <f t="shared" si="12"/>
        <v>0</v>
      </c>
    </row>
    <row r="43" spans="1:52">
      <c r="A43" s="23" t="str">
        <f t="shared" si="13"/>
        <v>Ne</v>
      </c>
      <c r="B43" s="34">
        <f t="shared" si="11"/>
        <v>0.40972222222222227</v>
      </c>
      <c r="C43" s="35">
        <f t="shared" si="7"/>
        <v>0.43402777777777785</v>
      </c>
      <c r="D43" s="23">
        <v>29</v>
      </c>
      <c r="E43" s="11" t="s">
        <v>80</v>
      </c>
      <c r="F43" t="str">
        <f>VLOOKUP(E43,'T9'!$A$25:$H$60,3,0)</f>
        <v>Malacky</v>
      </c>
      <c r="G43" s="47" t="str">
        <f>VLOOKUP(E43,'T9'!$A$25:$H$60,4,0)</f>
        <v>Trenčín</v>
      </c>
      <c r="H43" s="47"/>
      <c r="I43" s="47"/>
      <c r="J43" s="47"/>
      <c r="K43" s="48"/>
      <c r="L43" s="11"/>
      <c r="M43" s="32" t="e">
        <f t="shared" si="2"/>
        <v>#VALUE!</v>
      </c>
      <c r="N43" s="32">
        <f t="shared" si="3"/>
        <v>0</v>
      </c>
      <c r="O43" s="32">
        <f t="shared" si="4"/>
        <v>0</v>
      </c>
      <c r="P43" s="23">
        <f>SUM(AS15:AS50)</f>
        <v>1</v>
      </c>
      <c r="Q43" s="23">
        <f t="shared" si="5"/>
        <v>0</v>
      </c>
      <c r="R43" s="23">
        <f t="shared" si="12"/>
        <v>0</v>
      </c>
      <c r="S43" s="23">
        <f t="shared" si="12"/>
        <v>0</v>
      </c>
      <c r="T43" s="23">
        <f t="shared" si="12"/>
        <v>0</v>
      </c>
      <c r="U43" s="23">
        <f t="shared" si="12"/>
        <v>0</v>
      </c>
      <c r="V43" s="23">
        <f t="shared" si="12"/>
        <v>0</v>
      </c>
      <c r="W43" s="23">
        <f t="shared" si="12"/>
        <v>0</v>
      </c>
      <c r="X43" s="23">
        <f t="shared" si="12"/>
        <v>0</v>
      </c>
      <c r="Y43" s="23">
        <f t="shared" si="12"/>
        <v>0</v>
      </c>
      <c r="Z43" s="23">
        <f t="shared" si="12"/>
        <v>0</v>
      </c>
      <c r="AA43" s="23">
        <f t="shared" si="12"/>
        <v>0</v>
      </c>
      <c r="AB43" s="23">
        <f t="shared" si="12"/>
        <v>0</v>
      </c>
      <c r="AC43" s="23">
        <f t="shared" si="12"/>
        <v>0</v>
      </c>
      <c r="AD43" s="23">
        <f t="shared" si="12"/>
        <v>0</v>
      </c>
      <c r="AE43" s="23">
        <f t="shared" si="12"/>
        <v>0</v>
      </c>
      <c r="AF43" s="23">
        <f t="shared" si="12"/>
        <v>0</v>
      </c>
      <c r="AG43" s="23">
        <f t="shared" si="12"/>
        <v>0</v>
      </c>
      <c r="AH43" s="23">
        <f t="shared" si="12"/>
        <v>0</v>
      </c>
      <c r="AI43" s="23">
        <f t="shared" si="12"/>
        <v>0</v>
      </c>
      <c r="AJ43" s="23">
        <f t="shared" si="12"/>
        <v>0</v>
      </c>
      <c r="AK43" s="23">
        <f t="shared" si="12"/>
        <v>0</v>
      </c>
      <c r="AL43" s="23">
        <f t="shared" si="12"/>
        <v>0</v>
      </c>
      <c r="AM43" s="23">
        <f t="shared" si="12"/>
        <v>0</v>
      </c>
      <c r="AN43" s="23">
        <f t="shared" si="12"/>
        <v>0</v>
      </c>
      <c r="AO43" s="23">
        <f t="shared" si="12"/>
        <v>0</v>
      </c>
      <c r="AP43" s="23">
        <f t="shared" si="12"/>
        <v>0</v>
      </c>
      <c r="AQ43" s="23">
        <f t="shared" si="12"/>
        <v>0</v>
      </c>
      <c r="AR43" s="23">
        <f t="shared" si="12"/>
        <v>0</v>
      </c>
      <c r="AS43" s="23">
        <f t="shared" si="12"/>
        <v>1</v>
      </c>
      <c r="AT43" s="23">
        <f t="shared" si="12"/>
        <v>0</v>
      </c>
      <c r="AU43" s="23">
        <f t="shared" si="12"/>
        <v>0</v>
      </c>
      <c r="AV43" s="23">
        <f t="shared" si="12"/>
        <v>0</v>
      </c>
      <c r="AW43" s="23">
        <f t="shared" si="12"/>
        <v>0</v>
      </c>
      <c r="AX43" s="23">
        <f t="shared" si="12"/>
        <v>0</v>
      </c>
      <c r="AY43" s="23">
        <f t="shared" si="12"/>
        <v>0</v>
      </c>
      <c r="AZ43" s="23">
        <f t="shared" si="12"/>
        <v>0</v>
      </c>
    </row>
    <row r="44" spans="1:52">
      <c r="A44" s="23" t="str">
        <f t="shared" si="13"/>
        <v>Ne</v>
      </c>
      <c r="B44" s="34">
        <f t="shared" si="11"/>
        <v>0.43750000000000006</v>
      </c>
      <c r="C44" s="35">
        <f t="shared" si="7"/>
        <v>0.46180555555555564</v>
      </c>
      <c r="D44" s="23">
        <v>30</v>
      </c>
      <c r="E44" s="11" t="s">
        <v>81</v>
      </c>
      <c r="F44" t="str">
        <f>VLOOKUP(E44,'T9'!$A$25:$H$60,3,0)</f>
        <v>Nitra</v>
      </c>
      <c r="G44" s="47" t="str">
        <f>VLOOKUP(E44,'T9'!$A$25:$H$60,4,0)</f>
        <v>Bytča B</v>
      </c>
      <c r="H44" s="47"/>
      <c r="I44" s="47"/>
      <c r="J44" s="47"/>
      <c r="K44" s="48"/>
      <c r="L44" s="11"/>
      <c r="M44" s="32" t="e">
        <f t="shared" si="2"/>
        <v>#VALUE!</v>
      </c>
      <c r="N44" s="32">
        <f t="shared" si="3"/>
        <v>0</v>
      </c>
      <c r="O44" s="32">
        <f t="shared" si="4"/>
        <v>0</v>
      </c>
      <c r="P44" s="23">
        <f>SUM(AT15:AT50)</f>
        <v>1</v>
      </c>
      <c r="Q44" s="23">
        <f t="shared" si="5"/>
        <v>0</v>
      </c>
      <c r="R44" s="23">
        <f t="shared" si="12"/>
        <v>0</v>
      </c>
      <c r="S44" s="23">
        <f t="shared" si="12"/>
        <v>0</v>
      </c>
      <c r="T44" s="23">
        <f t="shared" si="12"/>
        <v>0</v>
      </c>
      <c r="U44" s="23">
        <f t="shared" si="12"/>
        <v>0</v>
      </c>
      <c r="V44" s="23">
        <f t="shared" si="12"/>
        <v>0</v>
      </c>
      <c r="W44" s="23">
        <f t="shared" si="12"/>
        <v>0</v>
      </c>
      <c r="X44" s="23">
        <f t="shared" si="12"/>
        <v>0</v>
      </c>
      <c r="Y44" s="23">
        <f t="shared" si="12"/>
        <v>0</v>
      </c>
      <c r="Z44" s="23">
        <f t="shared" si="12"/>
        <v>0</v>
      </c>
      <c r="AA44" s="23">
        <f t="shared" si="12"/>
        <v>0</v>
      </c>
      <c r="AB44" s="23">
        <f t="shared" si="12"/>
        <v>0</v>
      </c>
      <c r="AC44" s="23">
        <f t="shared" si="12"/>
        <v>0</v>
      </c>
      <c r="AD44" s="23">
        <f t="shared" si="12"/>
        <v>0</v>
      </c>
      <c r="AE44" s="23">
        <f t="shared" si="12"/>
        <v>0</v>
      </c>
      <c r="AF44" s="23">
        <f t="shared" si="12"/>
        <v>0</v>
      </c>
      <c r="AG44" s="23">
        <f t="shared" si="12"/>
        <v>0</v>
      </c>
      <c r="AH44" s="23">
        <f t="shared" si="12"/>
        <v>0</v>
      </c>
      <c r="AI44" s="23">
        <f t="shared" si="12"/>
        <v>0</v>
      </c>
      <c r="AJ44" s="23">
        <f t="shared" si="12"/>
        <v>0</v>
      </c>
      <c r="AK44" s="23">
        <f t="shared" si="12"/>
        <v>0</v>
      </c>
      <c r="AL44" s="23">
        <f t="shared" ref="R44:AZ50" si="14">IF($E44=AL$14,1,0)</f>
        <v>0</v>
      </c>
      <c r="AM44" s="23">
        <f t="shared" si="14"/>
        <v>0</v>
      </c>
      <c r="AN44" s="23">
        <f t="shared" si="14"/>
        <v>0</v>
      </c>
      <c r="AO44" s="23">
        <f t="shared" si="14"/>
        <v>0</v>
      </c>
      <c r="AP44" s="23">
        <f t="shared" si="14"/>
        <v>0</v>
      </c>
      <c r="AQ44" s="23">
        <f t="shared" si="14"/>
        <v>0</v>
      </c>
      <c r="AR44" s="23">
        <f t="shared" si="14"/>
        <v>0</v>
      </c>
      <c r="AS44" s="23">
        <f t="shared" si="14"/>
        <v>0</v>
      </c>
      <c r="AT44" s="23">
        <f t="shared" si="14"/>
        <v>1</v>
      </c>
      <c r="AU44" s="23">
        <f t="shared" si="14"/>
        <v>0</v>
      </c>
      <c r="AV44" s="23">
        <f t="shared" si="14"/>
        <v>0</v>
      </c>
      <c r="AW44" s="23">
        <f t="shared" si="14"/>
        <v>0</v>
      </c>
      <c r="AX44" s="23">
        <f t="shared" si="14"/>
        <v>0</v>
      </c>
      <c r="AY44" s="23">
        <f t="shared" si="14"/>
        <v>0</v>
      </c>
      <c r="AZ44" s="23">
        <f t="shared" si="14"/>
        <v>0</v>
      </c>
    </row>
    <row r="45" spans="1:52">
      <c r="A45" s="23" t="str">
        <f t="shared" si="13"/>
        <v>Ne</v>
      </c>
      <c r="B45" s="34">
        <f t="shared" si="11"/>
        <v>0.46527777777777785</v>
      </c>
      <c r="C45" s="35">
        <f t="shared" si="7"/>
        <v>0.48958333333333343</v>
      </c>
      <c r="D45" s="23">
        <v>31</v>
      </c>
      <c r="E45" s="11" t="s">
        <v>82</v>
      </c>
      <c r="F45" t="str">
        <f>VLOOKUP(E45,'T9'!$A$25:$H$60,3,0)</f>
        <v>Zlín A</v>
      </c>
      <c r="G45" s="47" t="str">
        <f>VLOOKUP(E45,'T9'!$A$25:$H$60,4,0)</f>
        <v>Bytča A</v>
      </c>
      <c r="H45" s="47"/>
      <c r="I45" s="47"/>
      <c r="J45" s="47"/>
      <c r="K45" s="48"/>
      <c r="L45" s="11"/>
      <c r="M45" s="32" t="e">
        <f t="shared" si="2"/>
        <v>#VALUE!</v>
      </c>
      <c r="N45" s="32">
        <f t="shared" si="3"/>
        <v>0</v>
      </c>
      <c r="O45" s="32">
        <f t="shared" si="4"/>
        <v>0</v>
      </c>
      <c r="P45" s="23">
        <f>SUM(AU15:AU50)</f>
        <v>1</v>
      </c>
      <c r="Q45" s="23">
        <f t="shared" si="5"/>
        <v>0</v>
      </c>
      <c r="R45" s="23">
        <f t="shared" si="14"/>
        <v>0</v>
      </c>
      <c r="S45" s="23">
        <f t="shared" si="14"/>
        <v>0</v>
      </c>
      <c r="T45" s="23">
        <f t="shared" si="14"/>
        <v>0</v>
      </c>
      <c r="U45" s="23">
        <f t="shared" si="14"/>
        <v>0</v>
      </c>
      <c r="V45" s="23">
        <f t="shared" si="14"/>
        <v>0</v>
      </c>
      <c r="W45" s="23">
        <f t="shared" si="14"/>
        <v>0</v>
      </c>
      <c r="X45" s="23">
        <f t="shared" si="14"/>
        <v>0</v>
      </c>
      <c r="Y45" s="23">
        <f t="shared" si="14"/>
        <v>0</v>
      </c>
      <c r="Z45" s="23">
        <f t="shared" si="14"/>
        <v>0</v>
      </c>
      <c r="AA45" s="23">
        <f t="shared" si="14"/>
        <v>0</v>
      </c>
      <c r="AB45" s="23">
        <f t="shared" si="14"/>
        <v>0</v>
      </c>
      <c r="AC45" s="23">
        <f t="shared" si="14"/>
        <v>0</v>
      </c>
      <c r="AD45" s="23">
        <f t="shared" si="14"/>
        <v>0</v>
      </c>
      <c r="AE45" s="23">
        <f t="shared" si="14"/>
        <v>0</v>
      </c>
      <c r="AF45" s="23">
        <f t="shared" si="14"/>
        <v>0</v>
      </c>
      <c r="AG45" s="23">
        <f t="shared" si="14"/>
        <v>0</v>
      </c>
      <c r="AH45" s="23">
        <f t="shared" si="14"/>
        <v>0</v>
      </c>
      <c r="AI45" s="23">
        <f t="shared" si="14"/>
        <v>0</v>
      </c>
      <c r="AJ45" s="23">
        <f t="shared" si="14"/>
        <v>0</v>
      </c>
      <c r="AK45" s="23">
        <f t="shared" si="14"/>
        <v>0</v>
      </c>
      <c r="AL45" s="23">
        <f t="shared" si="14"/>
        <v>0</v>
      </c>
      <c r="AM45" s="23">
        <f t="shared" si="14"/>
        <v>0</v>
      </c>
      <c r="AN45" s="23">
        <f t="shared" si="14"/>
        <v>0</v>
      </c>
      <c r="AO45" s="23">
        <f t="shared" si="14"/>
        <v>0</v>
      </c>
      <c r="AP45" s="23">
        <f t="shared" si="14"/>
        <v>0</v>
      </c>
      <c r="AQ45" s="23">
        <f t="shared" si="14"/>
        <v>0</v>
      </c>
      <c r="AR45" s="23">
        <f t="shared" si="14"/>
        <v>0</v>
      </c>
      <c r="AS45" s="23">
        <f t="shared" si="14"/>
        <v>0</v>
      </c>
      <c r="AT45" s="23">
        <f t="shared" si="14"/>
        <v>0</v>
      </c>
      <c r="AU45" s="23">
        <f t="shared" si="14"/>
        <v>1</v>
      </c>
      <c r="AV45" s="23">
        <f t="shared" si="14"/>
        <v>0</v>
      </c>
      <c r="AW45" s="23">
        <f t="shared" si="14"/>
        <v>0</v>
      </c>
      <c r="AX45" s="23">
        <f t="shared" si="14"/>
        <v>0</v>
      </c>
      <c r="AY45" s="23">
        <f t="shared" si="14"/>
        <v>0</v>
      </c>
      <c r="AZ45" s="23">
        <f t="shared" si="14"/>
        <v>0</v>
      </c>
    </row>
    <row r="46" spans="1:52">
      <c r="A46" s="23" t="str">
        <f t="shared" si="13"/>
        <v>Ne</v>
      </c>
      <c r="B46" s="34">
        <f t="shared" si="11"/>
        <v>0.49305555555555564</v>
      </c>
      <c r="C46" s="35">
        <f t="shared" si="7"/>
        <v>0.51736111111111116</v>
      </c>
      <c r="D46" s="23">
        <v>32</v>
      </c>
      <c r="E46" s="11" t="s">
        <v>83</v>
      </c>
      <c r="F46" t="str">
        <f>VLOOKUP(E46,'T9'!$A$25:$H$60,3,0)</f>
        <v>Zlín B</v>
      </c>
      <c r="G46" s="47" t="str">
        <f>VLOOKUP(E46,'T9'!$A$25:$H$60,4,0)</f>
        <v>Veselí n.M.</v>
      </c>
      <c r="H46" s="47"/>
      <c r="I46" s="47"/>
      <c r="J46" s="47"/>
      <c r="K46" s="48"/>
      <c r="L46" s="11"/>
      <c r="M46" s="32" t="e">
        <f t="shared" si="2"/>
        <v>#VALUE!</v>
      </c>
      <c r="N46" s="32">
        <f t="shared" si="3"/>
        <v>0</v>
      </c>
      <c r="O46" s="32">
        <f t="shared" si="4"/>
        <v>0</v>
      </c>
      <c r="P46" s="23">
        <f>SUM(AV15:AV50)</f>
        <v>1</v>
      </c>
      <c r="Q46" s="23">
        <f t="shared" si="5"/>
        <v>0</v>
      </c>
      <c r="R46" s="23">
        <f t="shared" si="14"/>
        <v>0</v>
      </c>
      <c r="S46" s="23">
        <f t="shared" si="14"/>
        <v>0</v>
      </c>
      <c r="T46" s="23">
        <f t="shared" si="14"/>
        <v>0</v>
      </c>
      <c r="U46" s="23">
        <f t="shared" si="14"/>
        <v>0</v>
      </c>
      <c r="V46" s="23">
        <f t="shared" si="14"/>
        <v>0</v>
      </c>
      <c r="W46" s="23">
        <f t="shared" si="14"/>
        <v>0</v>
      </c>
      <c r="X46" s="23">
        <f t="shared" si="14"/>
        <v>0</v>
      </c>
      <c r="Y46" s="23">
        <f t="shared" si="14"/>
        <v>0</v>
      </c>
      <c r="Z46" s="23">
        <f t="shared" si="14"/>
        <v>0</v>
      </c>
      <c r="AA46" s="23">
        <f t="shared" si="14"/>
        <v>0</v>
      </c>
      <c r="AB46" s="23">
        <f t="shared" si="14"/>
        <v>0</v>
      </c>
      <c r="AC46" s="23">
        <f t="shared" si="14"/>
        <v>0</v>
      </c>
      <c r="AD46" s="23">
        <f t="shared" si="14"/>
        <v>0</v>
      </c>
      <c r="AE46" s="23">
        <f t="shared" si="14"/>
        <v>0</v>
      </c>
      <c r="AF46" s="23">
        <f t="shared" si="14"/>
        <v>0</v>
      </c>
      <c r="AG46" s="23">
        <f t="shared" si="14"/>
        <v>0</v>
      </c>
      <c r="AH46" s="23">
        <f t="shared" si="14"/>
        <v>0</v>
      </c>
      <c r="AI46" s="23">
        <f t="shared" si="14"/>
        <v>0</v>
      </c>
      <c r="AJ46" s="23">
        <f t="shared" si="14"/>
        <v>0</v>
      </c>
      <c r="AK46" s="23">
        <f t="shared" si="14"/>
        <v>0</v>
      </c>
      <c r="AL46" s="23">
        <f t="shared" si="14"/>
        <v>0</v>
      </c>
      <c r="AM46" s="23">
        <f t="shared" si="14"/>
        <v>0</v>
      </c>
      <c r="AN46" s="23">
        <f t="shared" si="14"/>
        <v>0</v>
      </c>
      <c r="AO46" s="23">
        <f t="shared" si="14"/>
        <v>0</v>
      </c>
      <c r="AP46" s="23">
        <f t="shared" si="14"/>
        <v>0</v>
      </c>
      <c r="AQ46" s="23">
        <f t="shared" si="14"/>
        <v>0</v>
      </c>
      <c r="AR46" s="23">
        <f t="shared" si="14"/>
        <v>0</v>
      </c>
      <c r="AS46" s="23">
        <f t="shared" si="14"/>
        <v>0</v>
      </c>
      <c r="AT46" s="23">
        <f t="shared" si="14"/>
        <v>0</v>
      </c>
      <c r="AU46" s="23">
        <f t="shared" si="14"/>
        <v>0</v>
      </c>
      <c r="AV46" s="23">
        <f t="shared" si="14"/>
        <v>1</v>
      </c>
      <c r="AW46" s="23">
        <f t="shared" si="14"/>
        <v>0</v>
      </c>
      <c r="AX46" s="23">
        <f t="shared" si="14"/>
        <v>0</v>
      </c>
      <c r="AY46" s="23">
        <f t="shared" si="14"/>
        <v>0</v>
      </c>
      <c r="AZ46" s="23">
        <f t="shared" si="14"/>
        <v>0</v>
      </c>
    </row>
    <row r="47" spans="1:52">
      <c r="A47" s="23" t="str">
        <f t="shared" si="13"/>
        <v>Ne</v>
      </c>
      <c r="B47" s="34">
        <f t="shared" si="11"/>
        <v>0.52083333333333337</v>
      </c>
      <c r="C47" s="35">
        <f t="shared" si="7"/>
        <v>0.54513888888888895</v>
      </c>
      <c r="D47" s="23">
        <v>33</v>
      </c>
      <c r="E47" s="11" t="s">
        <v>84</v>
      </c>
      <c r="F47" t="str">
        <f>VLOOKUP(E47,'T9'!$A$25:$H$60,3,0)</f>
        <v>Bytča B</v>
      </c>
      <c r="G47" s="47" t="str">
        <f>VLOOKUP(E47,'T9'!$A$25:$H$60,4,0)</f>
        <v>Trenčín</v>
      </c>
      <c r="H47" s="47"/>
      <c r="I47" s="47"/>
      <c r="J47" s="47"/>
      <c r="K47" s="48"/>
      <c r="L47" s="11"/>
      <c r="M47" s="32" t="e">
        <f t="shared" si="2"/>
        <v>#VALUE!</v>
      </c>
      <c r="N47" s="32">
        <f t="shared" si="3"/>
        <v>0</v>
      </c>
      <c r="O47" s="32">
        <f t="shared" si="4"/>
        <v>0</v>
      </c>
      <c r="P47" s="23">
        <f>SUM(AW15:AW50)</f>
        <v>1</v>
      </c>
      <c r="Q47" s="23">
        <f t="shared" si="5"/>
        <v>0</v>
      </c>
      <c r="R47" s="23">
        <f t="shared" si="14"/>
        <v>0</v>
      </c>
      <c r="S47" s="23">
        <f t="shared" si="14"/>
        <v>0</v>
      </c>
      <c r="T47" s="23">
        <f t="shared" si="14"/>
        <v>0</v>
      </c>
      <c r="U47" s="23">
        <f t="shared" si="14"/>
        <v>0</v>
      </c>
      <c r="V47" s="23">
        <f t="shared" si="14"/>
        <v>0</v>
      </c>
      <c r="W47" s="23">
        <f t="shared" si="14"/>
        <v>0</v>
      </c>
      <c r="X47" s="23">
        <f t="shared" si="14"/>
        <v>0</v>
      </c>
      <c r="Y47" s="23">
        <f t="shared" si="14"/>
        <v>0</v>
      </c>
      <c r="Z47" s="23">
        <f t="shared" si="14"/>
        <v>0</v>
      </c>
      <c r="AA47" s="23">
        <f t="shared" si="14"/>
        <v>0</v>
      </c>
      <c r="AB47" s="23">
        <f t="shared" si="14"/>
        <v>0</v>
      </c>
      <c r="AC47" s="23">
        <f t="shared" si="14"/>
        <v>0</v>
      </c>
      <c r="AD47" s="23">
        <f t="shared" si="14"/>
        <v>0</v>
      </c>
      <c r="AE47" s="23">
        <f t="shared" si="14"/>
        <v>0</v>
      </c>
      <c r="AF47" s="23">
        <f t="shared" si="14"/>
        <v>0</v>
      </c>
      <c r="AG47" s="23">
        <f t="shared" si="14"/>
        <v>0</v>
      </c>
      <c r="AH47" s="23">
        <f t="shared" si="14"/>
        <v>0</v>
      </c>
      <c r="AI47" s="23">
        <f t="shared" si="14"/>
        <v>0</v>
      </c>
      <c r="AJ47" s="23">
        <f t="shared" si="14"/>
        <v>0</v>
      </c>
      <c r="AK47" s="23">
        <f t="shared" si="14"/>
        <v>0</v>
      </c>
      <c r="AL47" s="23">
        <f t="shared" si="14"/>
        <v>0</v>
      </c>
      <c r="AM47" s="23">
        <f t="shared" si="14"/>
        <v>0</v>
      </c>
      <c r="AN47" s="23">
        <f t="shared" si="14"/>
        <v>0</v>
      </c>
      <c r="AO47" s="23">
        <f t="shared" si="14"/>
        <v>0</v>
      </c>
      <c r="AP47" s="23">
        <f t="shared" si="14"/>
        <v>0</v>
      </c>
      <c r="AQ47" s="23">
        <f t="shared" si="14"/>
        <v>0</v>
      </c>
      <c r="AR47" s="23">
        <f t="shared" si="14"/>
        <v>0</v>
      </c>
      <c r="AS47" s="23">
        <f t="shared" si="14"/>
        <v>0</v>
      </c>
      <c r="AT47" s="23">
        <f t="shared" si="14"/>
        <v>0</v>
      </c>
      <c r="AU47" s="23">
        <f t="shared" si="14"/>
        <v>0</v>
      </c>
      <c r="AV47" s="23">
        <f t="shared" si="14"/>
        <v>0</v>
      </c>
      <c r="AW47" s="23">
        <f t="shared" si="14"/>
        <v>1</v>
      </c>
      <c r="AX47" s="23">
        <f t="shared" si="14"/>
        <v>0</v>
      </c>
      <c r="AY47" s="23">
        <f t="shared" si="14"/>
        <v>0</v>
      </c>
      <c r="AZ47" s="23">
        <f t="shared" si="14"/>
        <v>0</v>
      </c>
    </row>
    <row r="48" spans="1:52">
      <c r="A48" s="23" t="str">
        <f t="shared" si="13"/>
        <v>Ne</v>
      </c>
      <c r="B48" s="34">
        <f t="shared" si="11"/>
        <v>0.54861111111111116</v>
      </c>
      <c r="C48" s="35">
        <f t="shared" si="7"/>
        <v>0.57291666666666674</v>
      </c>
      <c r="D48" s="23">
        <v>34</v>
      </c>
      <c r="E48" s="11" t="s">
        <v>85</v>
      </c>
      <c r="F48" t="str">
        <f>VLOOKUP(E48,'T9'!$A$25:$H$60,3,0)</f>
        <v>Zlín A</v>
      </c>
      <c r="G48" s="47" t="str">
        <f>VLOOKUP(E48,'T9'!$A$25:$H$60,4,0)</f>
        <v>Nitra</v>
      </c>
      <c r="H48" s="47"/>
      <c r="I48" s="47"/>
      <c r="J48" s="47"/>
      <c r="K48" s="48"/>
      <c r="L48" s="11"/>
      <c r="M48" s="32" t="e">
        <f t="shared" si="2"/>
        <v>#VALUE!</v>
      </c>
      <c r="N48" s="32">
        <f t="shared" si="3"/>
        <v>0</v>
      </c>
      <c r="O48" s="32">
        <f t="shared" si="4"/>
        <v>0</v>
      </c>
      <c r="P48" s="23">
        <f>SUM(AX15:AX50)</f>
        <v>1</v>
      </c>
      <c r="Q48" s="23">
        <f t="shared" si="5"/>
        <v>0</v>
      </c>
      <c r="R48" s="23">
        <f t="shared" si="14"/>
        <v>0</v>
      </c>
      <c r="S48" s="23">
        <f t="shared" si="14"/>
        <v>0</v>
      </c>
      <c r="T48" s="23">
        <f t="shared" si="14"/>
        <v>0</v>
      </c>
      <c r="U48" s="23">
        <f t="shared" si="14"/>
        <v>0</v>
      </c>
      <c r="V48" s="23">
        <f t="shared" si="14"/>
        <v>0</v>
      </c>
      <c r="W48" s="23">
        <f t="shared" si="14"/>
        <v>0</v>
      </c>
      <c r="X48" s="23">
        <f t="shared" si="14"/>
        <v>0</v>
      </c>
      <c r="Y48" s="23">
        <f t="shared" si="14"/>
        <v>0</v>
      </c>
      <c r="Z48" s="23">
        <f t="shared" si="14"/>
        <v>0</v>
      </c>
      <c r="AA48" s="23">
        <f t="shared" si="14"/>
        <v>0</v>
      </c>
      <c r="AB48" s="23">
        <f t="shared" si="14"/>
        <v>0</v>
      </c>
      <c r="AC48" s="23">
        <f t="shared" si="14"/>
        <v>0</v>
      </c>
      <c r="AD48" s="23">
        <f t="shared" si="14"/>
        <v>0</v>
      </c>
      <c r="AE48" s="23">
        <f t="shared" si="14"/>
        <v>0</v>
      </c>
      <c r="AF48" s="23">
        <f t="shared" si="14"/>
        <v>0</v>
      </c>
      <c r="AG48" s="23">
        <f t="shared" si="14"/>
        <v>0</v>
      </c>
      <c r="AH48" s="23">
        <f t="shared" si="14"/>
        <v>0</v>
      </c>
      <c r="AI48" s="23">
        <f t="shared" si="14"/>
        <v>0</v>
      </c>
      <c r="AJ48" s="23">
        <f t="shared" si="14"/>
        <v>0</v>
      </c>
      <c r="AK48" s="23">
        <f t="shared" si="14"/>
        <v>0</v>
      </c>
      <c r="AL48" s="23">
        <f t="shared" si="14"/>
        <v>0</v>
      </c>
      <c r="AM48" s="23">
        <f t="shared" si="14"/>
        <v>0</v>
      </c>
      <c r="AN48" s="23">
        <f t="shared" si="14"/>
        <v>0</v>
      </c>
      <c r="AO48" s="23">
        <f t="shared" si="14"/>
        <v>0</v>
      </c>
      <c r="AP48" s="23">
        <f t="shared" si="14"/>
        <v>0</v>
      </c>
      <c r="AQ48" s="23">
        <f t="shared" si="14"/>
        <v>0</v>
      </c>
      <c r="AR48" s="23">
        <f t="shared" si="14"/>
        <v>0</v>
      </c>
      <c r="AS48" s="23">
        <f t="shared" si="14"/>
        <v>0</v>
      </c>
      <c r="AT48" s="23">
        <f t="shared" si="14"/>
        <v>0</v>
      </c>
      <c r="AU48" s="23">
        <f t="shared" si="14"/>
        <v>0</v>
      </c>
      <c r="AV48" s="23">
        <f t="shared" si="14"/>
        <v>0</v>
      </c>
      <c r="AW48" s="23">
        <f t="shared" si="14"/>
        <v>0</v>
      </c>
      <c r="AX48" s="23">
        <f t="shared" si="14"/>
        <v>1</v>
      </c>
      <c r="AY48" s="23">
        <f t="shared" si="14"/>
        <v>0</v>
      </c>
      <c r="AZ48" s="23">
        <f t="shared" si="14"/>
        <v>0</v>
      </c>
    </row>
    <row r="49" spans="1:52">
      <c r="A49" s="23" t="str">
        <f t="shared" si="13"/>
        <v>Ne</v>
      </c>
      <c r="B49" s="34">
        <f t="shared" si="11"/>
        <v>0.57638888888888895</v>
      </c>
      <c r="C49" s="35">
        <f t="shared" si="7"/>
        <v>0.60069444444444453</v>
      </c>
      <c r="D49" s="23">
        <v>35</v>
      </c>
      <c r="E49" s="11" t="s">
        <v>86</v>
      </c>
      <c r="F49" t="str">
        <f>VLOOKUP(E49,'T9'!$A$25:$H$60,3,0)</f>
        <v>Zubří</v>
      </c>
      <c r="G49" s="47" t="str">
        <f>VLOOKUP(E49,'T9'!$A$25:$H$60,4,0)</f>
        <v>Veselí n.M.</v>
      </c>
      <c r="H49" s="47"/>
      <c r="I49" s="47"/>
      <c r="J49" s="47"/>
      <c r="K49" s="48"/>
      <c r="L49" s="11"/>
      <c r="M49" s="32" t="e">
        <f t="shared" si="2"/>
        <v>#VALUE!</v>
      </c>
      <c r="N49" s="32">
        <f t="shared" si="3"/>
        <v>0</v>
      </c>
      <c r="O49" s="32">
        <f t="shared" si="4"/>
        <v>0</v>
      </c>
      <c r="P49" s="23">
        <f>SUM(AY15:AY50)</f>
        <v>1</v>
      </c>
      <c r="Q49" s="23">
        <f t="shared" si="5"/>
        <v>0</v>
      </c>
      <c r="R49" s="23">
        <f t="shared" si="14"/>
        <v>0</v>
      </c>
      <c r="S49" s="23">
        <f t="shared" si="14"/>
        <v>0</v>
      </c>
      <c r="T49" s="23">
        <f t="shared" si="14"/>
        <v>0</v>
      </c>
      <c r="U49" s="23">
        <f t="shared" si="14"/>
        <v>0</v>
      </c>
      <c r="V49" s="23">
        <f t="shared" si="14"/>
        <v>0</v>
      </c>
      <c r="W49" s="23">
        <f t="shared" si="14"/>
        <v>0</v>
      </c>
      <c r="X49" s="23">
        <f t="shared" si="14"/>
        <v>0</v>
      </c>
      <c r="Y49" s="23">
        <f t="shared" si="14"/>
        <v>0</v>
      </c>
      <c r="Z49" s="23">
        <f t="shared" si="14"/>
        <v>0</v>
      </c>
      <c r="AA49" s="23">
        <f t="shared" si="14"/>
        <v>0</v>
      </c>
      <c r="AB49" s="23">
        <f t="shared" si="14"/>
        <v>0</v>
      </c>
      <c r="AC49" s="23">
        <f t="shared" si="14"/>
        <v>0</v>
      </c>
      <c r="AD49" s="23">
        <f t="shared" si="14"/>
        <v>0</v>
      </c>
      <c r="AE49" s="23">
        <f t="shared" si="14"/>
        <v>0</v>
      </c>
      <c r="AF49" s="23">
        <f t="shared" si="14"/>
        <v>0</v>
      </c>
      <c r="AG49" s="23">
        <f t="shared" si="14"/>
        <v>0</v>
      </c>
      <c r="AH49" s="23">
        <f t="shared" si="14"/>
        <v>0</v>
      </c>
      <c r="AI49" s="23">
        <f t="shared" si="14"/>
        <v>0</v>
      </c>
      <c r="AJ49" s="23">
        <f t="shared" si="14"/>
        <v>0</v>
      </c>
      <c r="AK49" s="23">
        <f t="shared" si="14"/>
        <v>0</v>
      </c>
      <c r="AL49" s="23">
        <f t="shared" si="14"/>
        <v>0</v>
      </c>
      <c r="AM49" s="23">
        <f t="shared" si="14"/>
        <v>0</v>
      </c>
      <c r="AN49" s="23">
        <f t="shared" si="14"/>
        <v>0</v>
      </c>
      <c r="AO49" s="23">
        <f t="shared" si="14"/>
        <v>0</v>
      </c>
      <c r="AP49" s="23">
        <f t="shared" si="14"/>
        <v>0</v>
      </c>
      <c r="AQ49" s="23">
        <f t="shared" si="14"/>
        <v>0</v>
      </c>
      <c r="AR49" s="23">
        <f t="shared" si="14"/>
        <v>0</v>
      </c>
      <c r="AS49" s="23">
        <f t="shared" si="14"/>
        <v>0</v>
      </c>
      <c r="AT49" s="23">
        <f t="shared" si="14"/>
        <v>0</v>
      </c>
      <c r="AU49" s="23">
        <f t="shared" si="14"/>
        <v>0</v>
      </c>
      <c r="AV49" s="23">
        <f t="shared" si="14"/>
        <v>0</v>
      </c>
      <c r="AW49" s="23">
        <f t="shared" si="14"/>
        <v>0</v>
      </c>
      <c r="AX49" s="23">
        <f t="shared" si="14"/>
        <v>0</v>
      </c>
      <c r="AY49" s="23">
        <f t="shared" si="14"/>
        <v>1</v>
      </c>
      <c r="AZ49" s="23">
        <f t="shared" si="14"/>
        <v>0</v>
      </c>
    </row>
    <row r="50" spans="1:52">
      <c r="A50" s="23" t="str">
        <f t="shared" si="13"/>
        <v>Ne</v>
      </c>
      <c r="B50" s="34">
        <f t="shared" si="11"/>
        <v>0.60416666666666674</v>
      </c>
      <c r="C50" s="35">
        <f t="shared" si="7"/>
        <v>0.62847222222222232</v>
      </c>
      <c r="D50" s="23">
        <v>36</v>
      </c>
      <c r="E50" s="11" t="s">
        <v>87</v>
      </c>
      <c r="F50" t="str">
        <f>VLOOKUP(E50,'T9'!$A$25:$H$60,3,0)</f>
        <v>Malacky</v>
      </c>
      <c r="G50" s="47" t="str">
        <f>VLOOKUP(E50,'T9'!$A$25:$H$60,4,0)</f>
        <v>Bytča A</v>
      </c>
      <c r="H50" s="47"/>
      <c r="I50" s="47"/>
      <c r="J50" s="47"/>
      <c r="K50" s="48"/>
      <c r="L50" s="11"/>
      <c r="M50" s="32" t="e">
        <f t="shared" si="2"/>
        <v>#VALUE!</v>
      </c>
      <c r="N50" s="32">
        <f t="shared" si="3"/>
        <v>0</v>
      </c>
      <c r="O50" s="32">
        <f t="shared" si="4"/>
        <v>0</v>
      </c>
      <c r="P50" s="23">
        <f>SUM(AZ15:AZ50)</f>
        <v>1</v>
      </c>
      <c r="Q50" s="23">
        <f t="shared" si="5"/>
        <v>0</v>
      </c>
      <c r="R50" s="23">
        <f t="shared" si="14"/>
        <v>0</v>
      </c>
      <c r="S50" s="23">
        <f t="shared" si="14"/>
        <v>0</v>
      </c>
      <c r="T50" s="23">
        <f t="shared" si="14"/>
        <v>0</v>
      </c>
      <c r="U50" s="23">
        <f t="shared" si="14"/>
        <v>0</v>
      </c>
      <c r="V50" s="23">
        <f t="shared" si="14"/>
        <v>0</v>
      </c>
      <c r="W50" s="23">
        <f t="shared" si="14"/>
        <v>0</v>
      </c>
      <c r="X50" s="23">
        <f t="shared" si="14"/>
        <v>0</v>
      </c>
      <c r="Y50" s="23">
        <f t="shared" si="14"/>
        <v>0</v>
      </c>
      <c r="Z50" s="23">
        <f t="shared" si="14"/>
        <v>0</v>
      </c>
      <c r="AA50" s="23">
        <f t="shared" si="14"/>
        <v>0</v>
      </c>
      <c r="AB50" s="23">
        <f t="shared" si="14"/>
        <v>0</v>
      </c>
      <c r="AC50" s="23">
        <f t="shared" si="14"/>
        <v>0</v>
      </c>
      <c r="AD50" s="23">
        <f t="shared" si="14"/>
        <v>0</v>
      </c>
      <c r="AE50" s="23">
        <f t="shared" si="14"/>
        <v>0</v>
      </c>
      <c r="AF50" s="23">
        <f t="shared" si="14"/>
        <v>0</v>
      </c>
      <c r="AG50" s="23">
        <f t="shared" si="14"/>
        <v>0</v>
      </c>
      <c r="AH50" s="23">
        <f t="shared" si="14"/>
        <v>0</v>
      </c>
      <c r="AI50" s="23">
        <f t="shared" si="14"/>
        <v>0</v>
      </c>
      <c r="AJ50" s="23">
        <f t="shared" si="14"/>
        <v>0</v>
      </c>
      <c r="AK50" s="23">
        <f t="shared" si="14"/>
        <v>0</v>
      </c>
      <c r="AL50" s="23">
        <f t="shared" si="14"/>
        <v>0</v>
      </c>
      <c r="AM50" s="23">
        <f t="shared" si="14"/>
        <v>0</v>
      </c>
      <c r="AN50" s="23">
        <f t="shared" si="14"/>
        <v>0</v>
      </c>
      <c r="AO50" s="23">
        <f t="shared" si="14"/>
        <v>0</v>
      </c>
      <c r="AP50" s="23">
        <f t="shared" si="14"/>
        <v>0</v>
      </c>
      <c r="AQ50" s="23">
        <f t="shared" si="14"/>
        <v>0</v>
      </c>
      <c r="AR50" s="23">
        <f t="shared" si="14"/>
        <v>0</v>
      </c>
      <c r="AS50" s="23">
        <f t="shared" si="14"/>
        <v>0</v>
      </c>
      <c r="AT50" s="23">
        <f t="shared" si="14"/>
        <v>0</v>
      </c>
      <c r="AU50" s="23">
        <f t="shared" si="14"/>
        <v>0</v>
      </c>
      <c r="AV50" s="23">
        <f t="shared" si="14"/>
        <v>0</v>
      </c>
      <c r="AW50" s="23">
        <f t="shared" si="14"/>
        <v>0</v>
      </c>
      <c r="AX50" s="23">
        <f t="shared" si="14"/>
        <v>0</v>
      </c>
      <c r="AY50" s="23">
        <f t="shared" si="14"/>
        <v>0</v>
      </c>
      <c r="AZ50" s="23">
        <f t="shared" si="14"/>
        <v>1</v>
      </c>
    </row>
    <row r="51" spans="1:52">
      <c r="B51" s="36"/>
      <c r="C51" s="36"/>
      <c r="M51" s="32"/>
      <c r="N51" s="32">
        <f>SUM(N15:N50)</f>
        <v>0</v>
      </c>
      <c r="O51" s="32">
        <f>SUM(O15:O50)</f>
        <v>0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>
      <c r="B52" s="9"/>
      <c r="M52" s="37" t="s">
        <v>57</v>
      </c>
      <c r="N52">
        <f>N51+O51</f>
        <v>0</v>
      </c>
    </row>
    <row r="53" spans="1:52">
      <c r="N53" s="38"/>
    </row>
  </sheetData>
  <sheetProtection algorithmName="SHA-512" hashValue="2DqCx89i/nBv5T6K+LgUH+jR5U9QTZaZ5PvXTrBgy0kswVBBZDcB+d+8MIQIz4sSLTRS3d2HGmmOJ9Oa6Ni2EQ==" saltValue="QO9FoNTK1wtqkuQSO/A3uQ==" spinCount="100000" sheet="1" objects="1" scenarios="1"/>
  <mergeCells count="41">
    <mergeCell ref="G19:K19"/>
    <mergeCell ref="M1:N3"/>
    <mergeCell ref="M4:N4"/>
    <mergeCell ref="M5:N6"/>
    <mergeCell ref="M7:N7"/>
    <mergeCell ref="B13:C13"/>
    <mergeCell ref="G15:K15"/>
    <mergeCell ref="G16:K16"/>
    <mergeCell ref="G17:K17"/>
    <mergeCell ref="G18:K18"/>
    <mergeCell ref="G31:K31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43:K43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50:K50"/>
    <mergeCell ref="G44:K44"/>
    <mergeCell ref="G45:K45"/>
    <mergeCell ref="G46:K46"/>
    <mergeCell ref="G47:K47"/>
    <mergeCell ref="G48:K48"/>
    <mergeCell ref="G49:K49"/>
  </mergeCells>
  <conditionalFormatting sqref="B16:B50">
    <cfRule type="cellIs" dxfId="3" priority="3" operator="lessThan">
      <formula>B15</formula>
    </cfRule>
  </conditionalFormatting>
  <conditionalFormatting sqref="E15:E50">
    <cfRule type="expression" dxfId="2" priority="1">
      <formula>P15&gt;1</formula>
    </cfRule>
    <cfRule type="expression" dxfId="1" priority="2">
      <formula>P15&lt;1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60"/>
  <sheetViews>
    <sheetView zoomScaleNormal="100" workbookViewId="0">
      <selection activeCell="C12" sqref="C12"/>
    </sheetView>
  </sheetViews>
  <sheetFormatPr defaultRowHeight="12.75"/>
  <cols>
    <col min="1" max="1" width="5.28515625" customWidth="1"/>
    <col min="2" max="2" width="4.5703125" customWidth="1"/>
    <col min="3" max="3" width="23.85546875" customWidth="1"/>
    <col min="4" max="12" width="5.85546875" customWidth="1"/>
    <col min="13" max="13" width="5.42578125" style="21" customWidth="1"/>
    <col min="14" max="14" width="7.28515625" style="21" customWidth="1"/>
    <col min="15" max="16" width="5.42578125" customWidth="1"/>
    <col min="17" max="18" width="3.5703125" hidden="1" customWidth="1"/>
    <col min="19" max="19" width="3.42578125" hidden="1" customWidth="1"/>
    <col min="20" max="20" width="3.5703125" hidden="1" customWidth="1"/>
    <col min="21" max="21" width="3.28515625" hidden="1" customWidth="1"/>
    <col min="22" max="34" width="3.5703125" hidden="1" customWidth="1"/>
    <col min="35" max="62" width="2.85546875" hidden="1" customWidth="1"/>
    <col min="63" max="64" width="6.140625" hidden="1" customWidth="1"/>
    <col min="65" max="65" width="7.42578125" hidden="1" customWidth="1"/>
    <col min="66" max="66" width="10.5703125" hidden="1" customWidth="1"/>
    <col min="67" max="68" width="4.85546875" hidden="1" customWidth="1"/>
    <col min="69" max="69" width="10.28515625" hidden="1" customWidth="1"/>
    <col min="70" max="71" width="4.28515625" hidden="1" customWidth="1"/>
    <col min="72" max="72" width="10.140625" hidden="1" customWidth="1"/>
    <col min="73" max="74" width="4.140625" hidden="1" customWidth="1"/>
    <col min="75" max="75" width="9.85546875" hidden="1" customWidth="1"/>
    <col min="76" max="77" width="2.85546875" hidden="1" customWidth="1"/>
    <col min="78" max="78" width="8.7109375" hidden="1" customWidth="1"/>
    <col min="79" max="80" width="2.85546875" hidden="1" customWidth="1"/>
    <col min="81" max="81" width="8" hidden="1" customWidth="1"/>
    <col min="82" max="82" width="2.140625" hidden="1" customWidth="1"/>
    <col min="83" max="83" width="2.85546875" hidden="1" customWidth="1"/>
    <col min="84" max="84" width="8" hidden="1" customWidth="1"/>
    <col min="85" max="85" width="2.140625" hidden="1" customWidth="1"/>
    <col min="86" max="86" width="2.85546875" hidden="1" customWidth="1"/>
    <col min="87" max="87" width="8" hidden="1" customWidth="1"/>
    <col min="88" max="88" width="2.140625" hidden="1" customWidth="1"/>
    <col min="89" max="89" width="2.85546875" hidden="1" customWidth="1"/>
    <col min="90" max="90" width="8" hidden="1" customWidth="1"/>
    <col min="91" max="91" width="2.140625" hidden="1" customWidth="1"/>
    <col min="92" max="92" width="2.85546875" hidden="1" customWidth="1"/>
    <col min="93" max="97" width="9.140625" customWidth="1"/>
  </cols>
  <sheetData>
    <row r="1" spans="2:92">
      <c r="B1" s="16" t="s">
        <v>15</v>
      </c>
      <c r="C1" t="s">
        <v>17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Q1" t="s">
        <v>0</v>
      </c>
    </row>
    <row r="2" spans="2:92" ht="93" customHeight="1">
      <c r="D2" s="3" t="str">
        <f>C3</f>
        <v>Malacky</v>
      </c>
      <c r="E2" s="3" t="str">
        <f>C4</f>
        <v>Bytča B</v>
      </c>
      <c r="F2" s="3" t="str">
        <f>C5</f>
        <v>Zubří</v>
      </c>
      <c r="G2" s="3" t="str">
        <f>C6</f>
        <v>Zlín B</v>
      </c>
      <c r="H2" s="3" t="str">
        <f>C7</f>
        <v>Trenčín</v>
      </c>
      <c r="I2" s="3" t="str">
        <f>C8</f>
        <v>Zlín A</v>
      </c>
      <c r="J2" s="3" t="str">
        <f>C9</f>
        <v>Veselí n.M.</v>
      </c>
      <c r="K2" s="3" t="str">
        <f>C10</f>
        <v>Nitra</v>
      </c>
      <c r="L2" s="3" t="str">
        <f>C11</f>
        <v>Bytča A</v>
      </c>
      <c r="M2" s="3" t="s">
        <v>1</v>
      </c>
      <c r="N2" s="3" t="s">
        <v>2</v>
      </c>
      <c r="O2" s="3" t="s">
        <v>25</v>
      </c>
      <c r="P2" s="3" t="str">
        <f>IF(BN23&lt;&gt;BO23,"Chybné nastavení pořadí","Konečné pořadí dle rozhodčích")</f>
        <v>Konečné pořadí dle rozhodčích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</v>
      </c>
      <c r="AJ2">
        <v>2</v>
      </c>
      <c r="AK2">
        <v>3</v>
      </c>
      <c r="AL2">
        <v>4</v>
      </c>
      <c r="AM2">
        <v>5</v>
      </c>
      <c r="AN2">
        <v>6</v>
      </c>
      <c r="AO2">
        <v>7</v>
      </c>
      <c r="AP2">
        <v>8</v>
      </c>
      <c r="AQ2">
        <v>9</v>
      </c>
      <c r="AR2">
        <v>1</v>
      </c>
      <c r="AS2">
        <v>2</v>
      </c>
      <c r="AT2">
        <v>3</v>
      </c>
      <c r="AU2">
        <v>4</v>
      </c>
      <c r="AV2">
        <v>5</v>
      </c>
      <c r="AW2">
        <v>6</v>
      </c>
      <c r="AX2">
        <v>7</v>
      </c>
      <c r="AY2">
        <v>8</v>
      </c>
      <c r="AZ2">
        <v>9</v>
      </c>
      <c r="BA2">
        <v>1</v>
      </c>
      <c r="BB2">
        <v>2</v>
      </c>
      <c r="BC2">
        <v>3</v>
      </c>
      <c r="BD2">
        <v>4</v>
      </c>
      <c r="BE2">
        <v>5</v>
      </c>
      <c r="BF2">
        <v>6</v>
      </c>
      <c r="BG2">
        <v>7</v>
      </c>
      <c r="BH2">
        <v>8</v>
      </c>
      <c r="BI2">
        <v>9</v>
      </c>
      <c r="BJ2" s="3" t="s">
        <v>1</v>
      </c>
      <c r="BK2" s="3" t="s">
        <v>4</v>
      </c>
      <c r="BL2" s="3" t="s">
        <v>5</v>
      </c>
      <c r="BM2" s="3" t="s">
        <v>6</v>
      </c>
      <c r="BO2">
        <v>1</v>
      </c>
      <c r="BR2">
        <v>2</v>
      </c>
      <c r="BU2">
        <v>3</v>
      </c>
      <c r="BX2">
        <v>4</v>
      </c>
      <c r="CA2">
        <v>5</v>
      </c>
      <c r="CD2">
        <v>6</v>
      </c>
      <c r="CG2">
        <v>7</v>
      </c>
      <c r="CJ2">
        <v>8</v>
      </c>
      <c r="CM2">
        <v>9</v>
      </c>
    </row>
    <row r="3" spans="2:92" s="19" customFormat="1" ht="19.149999999999999" customHeight="1">
      <c r="B3" s="2">
        <v>1</v>
      </c>
      <c r="C3" s="10" t="s">
        <v>63</v>
      </c>
      <c r="D3" s="4"/>
      <c r="E3" s="8" t="str">
        <f t="shared" ref="E3:L3" si="0">VLOOKUP($B3+E$1/100,$S$25:$T$139,2,0)</f>
        <v>:</v>
      </c>
      <c r="F3" s="8" t="str">
        <f t="shared" si="0"/>
        <v>:</v>
      </c>
      <c r="G3" s="8" t="str">
        <f t="shared" si="0"/>
        <v>:</v>
      </c>
      <c r="H3" s="8" t="str">
        <f t="shared" si="0"/>
        <v>:</v>
      </c>
      <c r="I3" s="8" t="str">
        <f t="shared" si="0"/>
        <v>:</v>
      </c>
      <c r="J3" s="8" t="str">
        <f t="shared" si="0"/>
        <v>:</v>
      </c>
      <c r="K3" s="8" t="str">
        <f t="shared" si="0"/>
        <v>:</v>
      </c>
      <c r="L3" s="8" t="str">
        <f t="shared" si="0"/>
        <v>:</v>
      </c>
      <c r="M3" s="2">
        <f t="shared" ref="M3:M6" si="1">BJ3</f>
        <v>0</v>
      </c>
      <c r="N3" s="2" t="str">
        <f>TEXT(BK3,0)&amp;":"&amp;TEXT(BL3,0)</f>
        <v>0:0</v>
      </c>
      <c r="O3" s="2">
        <f>BO3+BR3+BU3+BX3+CA3+CD3+CG3+CJ3+CM3</f>
        <v>1</v>
      </c>
      <c r="P3" s="16"/>
      <c r="Q3" s="19" t="e">
        <f t="shared" ref="Q3:Y10" si="2">IF(SEARCH($Q$1,D3)=1,$Q$12,(SEARCH($Q$1,D3)))</f>
        <v>#VALUE!</v>
      </c>
      <c r="R3" s="19" t="e">
        <f t="shared" si="2"/>
        <v>#VALUE!</v>
      </c>
      <c r="S3" s="19" t="e">
        <f t="shared" si="2"/>
        <v>#VALUE!</v>
      </c>
      <c r="T3" s="19" t="e">
        <f t="shared" si="2"/>
        <v>#VALUE!</v>
      </c>
      <c r="U3" s="19" t="e">
        <f t="shared" si="2"/>
        <v>#VALUE!</v>
      </c>
      <c r="V3" s="19" t="e">
        <f>IF(SEARCH($Q$1,I3)=1,$Q$12,(SEARCH($Q$1,I3)))</f>
        <v>#VALUE!</v>
      </c>
      <c r="W3" s="19" t="e">
        <f>IF(SEARCH($Q$1,J3)=1,$Q$12,(SEARCH($Q$1,J3)))</f>
        <v>#VALUE!</v>
      </c>
      <c r="X3" s="19" t="e">
        <f>IF(SEARCH($Q$1,K3)=1,$Q$12,(SEARCH($Q$1,K3)))</f>
        <v>#VALUE!</v>
      </c>
      <c r="Y3" s="19" t="e">
        <f>IF(SEARCH($Q$1,L3)=1,$Q$12,(SEARCH($Q$1,L3)))</f>
        <v>#VALUE!</v>
      </c>
      <c r="Z3" s="19">
        <f t="shared" ref="Z3:AH10" si="3">LEN(D3)</f>
        <v>0</v>
      </c>
      <c r="AA3" s="19">
        <f t="shared" si="3"/>
        <v>1</v>
      </c>
      <c r="AB3" s="19">
        <f t="shared" si="3"/>
        <v>1</v>
      </c>
      <c r="AC3" s="19">
        <f t="shared" si="3"/>
        <v>1</v>
      </c>
      <c r="AD3" s="19">
        <f t="shared" si="3"/>
        <v>1</v>
      </c>
      <c r="AE3" s="19">
        <f t="shared" si="3"/>
        <v>1</v>
      </c>
      <c r="AF3" s="19">
        <f>LEN(J3)</f>
        <v>1</v>
      </c>
      <c r="AG3" s="19">
        <f>LEN(K3)</f>
        <v>1</v>
      </c>
      <c r="AH3" s="19">
        <f>LEN(L3)</f>
        <v>1</v>
      </c>
      <c r="AI3" s="19" t="str">
        <f t="shared" ref="AI3:AQ10" si="4">IF(TYPE(Q3)=1,VALUE(LEFT(D3,Q3-1)),"")</f>
        <v/>
      </c>
      <c r="AJ3" s="19" t="str">
        <f t="shared" si="4"/>
        <v/>
      </c>
      <c r="AK3" s="19" t="str">
        <f t="shared" si="4"/>
        <v/>
      </c>
      <c r="AL3" s="19" t="str">
        <f t="shared" si="4"/>
        <v/>
      </c>
      <c r="AM3" s="19" t="str">
        <f t="shared" si="4"/>
        <v/>
      </c>
      <c r="AN3" s="19" t="str">
        <f t="shared" si="4"/>
        <v/>
      </c>
      <c r="AO3" s="19" t="str">
        <f t="shared" si="4"/>
        <v/>
      </c>
      <c r="AP3" s="19" t="str">
        <f t="shared" si="4"/>
        <v/>
      </c>
      <c r="AQ3" s="19" t="str">
        <f t="shared" si="4"/>
        <v/>
      </c>
      <c r="AR3" s="19" t="str">
        <f t="shared" ref="AR3:AZ10" si="5">IF(TYPE(Q3)=1,VALUE(RIGHT(D3,Z3-Q3)),"")</f>
        <v/>
      </c>
      <c r="AS3" s="19" t="str">
        <f t="shared" si="5"/>
        <v/>
      </c>
      <c r="AT3" s="19" t="str">
        <f t="shared" si="5"/>
        <v/>
      </c>
      <c r="AU3" s="19" t="str">
        <f t="shared" si="5"/>
        <v/>
      </c>
      <c r="AV3" s="19" t="str">
        <f t="shared" si="5"/>
        <v/>
      </c>
      <c r="AW3" s="19" t="str">
        <f t="shared" si="5"/>
        <v/>
      </c>
      <c r="AX3" s="19" t="str">
        <f t="shared" si="5"/>
        <v/>
      </c>
      <c r="AY3" s="19" t="str">
        <f t="shared" si="5"/>
        <v/>
      </c>
      <c r="AZ3" s="19" t="str">
        <f t="shared" si="5"/>
        <v/>
      </c>
      <c r="BA3" s="19" t="str">
        <f t="shared" ref="BA3:BI10" si="6">IF(TYPE(Q3)=1,IF(AI3&gt;AR3,2,IF(AI3=AR3,1,0)),"")</f>
        <v/>
      </c>
      <c r="BB3" s="19" t="str">
        <f t="shared" si="6"/>
        <v/>
      </c>
      <c r="BC3" s="19" t="str">
        <f t="shared" si="6"/>
        <v/>
      </c>
      <c r="BD3" s="19" t="str">
        <f t="shared" si="6"/>
        <v/>
      </c>
      <c r="BE3" s="19" t="str">
        <f t="shared" si="6"/>
        <v/>
      </c>
      <c r="BF3" s="19" t="str">
        <f t="shared" si="6"/>
        <v/>
      </c>
      <c r="BG3" s="19" t="str">
        <f t="shared" si="6"/>
        <v/>
      </c>
      <c r="BH3" s="19" t="str">
        <f t="shared" si="6"/>
        <v/>
      </c>
      <c r="BI3" s="19" t="str">
        <f t="shared" si="6"/>
        <v/>
      </c>
      <c r="BJ3" s="19">
        <f>SUM(BA3:BI3)</f>
        <v>0</v>
      </c>
      <c r="BK3" s="19">
        <f>SUM(AI3:AQ3)</f>
        <v>0</v>
      </c>
      <c r="BL3" s="19">
        <f>SUM(AR3:AZ3)</f>
        <v>0</v>
      </c>
      <c r="BM3" s="19">
        <f>BK3-BL3</f>
        <v>0</v>
      </c>
      <c r="BN3" s="19">
        <f t="shared" ref="BN3:BN10" si="7">BJ3+BM3/1000+BK3/1000000+(10-B3)/10000000+1</f>
        <v>1.0000009000000001</v>
      </c>
      <c r="BO3" s="19">
        <f t="shared" ref="BO3:BO10" si="8">IF(BN3=BN$13,BO$2,0)</f>
        <v>1</v>
      </c>
      <c r="BP3" s="19">
        <f>BO3*$B3/BO$2</f>
        <v>1</v>
      </c>
      <c r="BQ3" s="19">
        <f t="shared" ref="BQ3:BQ10" si="9">(BO$2-BO3)*BN3</f>
        <v>0</v>
      </c>
      <c r="BR3" s="19">
        <f t="shared" ref="BR3:BR10" si="10">IF(BQ3=BQ$13,BR$2,0)</f>
        <v>0</v>
      </c>
      <c r="BS3" s="19">
        <f>BR3*$B3/BR$2</f>
        <v>0</v>
      </c>
      <c r="BT3" s="19">
        <f>(BR$2-BR3)*BQ3/BR$2</f>
        <v>0</v>
      </c>
      <c r="BU3" s="19">
        <f t="shared" ref="BU3:BU10" si="11">IF(BT3=BT$13,BU$2,0)</f>
        <v>0</v>
      </c>
      <c r="BV3" s="19">
        <f>BU3*$B3/BU$2</f>
        <v>0</v>
      </c>
      <c r="BW3" s="19">
        <f>(BU$2-BU3)*BT3/BU$2</f>
        <v>0</v>
      </c>
      <c r="BX3" s="19">
        <f t="shared" ref="BX3:BX10" si="12">IF(BW3=BW$13,BX$2,0)</f>
        <v>0</v>
      </c>
      <c r="BY3" s="19">
        <f>BX3*$B3/BX$2</f>
        <v>0</v>
      </c>
      <c r="BZ3" s="19">
        <f>(BX$2-BX3)*BW3/BX$2</f>
        <v>0</v>
      </c>
      <c r="CA3" s="19">
        <f t="shared" ref="CA3:CA10" si="13">IF(BZ3=BZ$13,CA$2,0)</f>
        <v>0</v>
      </c>
      <c r="CB3" s="19">
        <f>CA3*$B3/CA$2</f>
        <v>0</v>
      </c>
      <c r="CC3" s="19">
        <f>(CA$2-CA3)*BZ3/CA$2</f>
        <v>0</v>
      </c>
      <c r="CD3" s="19">
        <f t="shared" ref="CD3:CD10" si="14">IF(CC3=CC$13,CD$2,0)</f>
        <v>0</v>
      </c>
      <c r="CE3" s="19">
        <f>CD3*$B3/CD$2</f>
        <v>0</v>
      </c>
      <c r="CF3" s="19">
        <f>(CD$2-CD3)*CC3/CD$2</f>
        <v>0</v>
      </c>
      <c r="CG3" s="19">
        <f t="shared" ref="CG3:CG10" si="15">IF(CF3=CF$13,CG$2,0)</f>
        <v>0</v>
      </c>
      <c r="CH3" s="19">
        <f>CG3*$B3/CG$2</f>
        <v>0</v>
      </c>
      <c r="CI3" s="19">
        <f>(CG$2-CG3)*CF3/CG$2</f>
        <v>0</v>
      </c>
      <c r="CJ3" s="19">
        <f t="shared" ref="CJ3:CJ10" si="16">IF(CI3=CI$13,CJ$2,0)</f>
        <v>0</v>
      </c>
      <c r="CK3" s="19">
        <f>CJ3*$B3/CJ$2</f>
        <v>0</v>
      </c>
      <c r="CL3" s="19">
        <f>(CJ$2-CJ3)*CI3/CJ$2</f>
        <v>0</v>
      </c>
      <c r="CM3" s="19">
        <f t="shared" ref="CM3:CM11" si="17">IF(CL3=CL$13,CM$2,0)</f>
        <v>0</v>
      </c>
      <c r="CN3" s="19">
        <f>CM3*$B3/CM$2</f>
        <v>0</v>
      </c>
    </row>
    <row r="4" spans="2:92" s="19" customFormat="1" ht="19.149999999999999" customHeight="1">
      <c r="B4" s="2">
        <v>2</v>
      </c>
      <c r="C4" s="10" t="s">
        <v>62</v>
      </c>
      <c r="D4" s="2" t="str">
        <f>TEXT(AS3,0)&amp;":"&amp;TEXT(AJ3,0)</f>
        <v>:</v>
      </c>
      <c r="E4" s="5"/>
      <c r="F4" s="8" t="str">
        <f t="shared" ref="F4:L4" si="18">VLOOKUP($B4+F$1/100,$S$25:$T$139,2,0)</f>
        <v>:</v>
      </c>
      <c r="G4" s="8" t="str">
        <f t="shared" si="18"/>
        <v>:</v>
      </c>
      <c r="H4" s="8" t="str">
        <f t="shared" si="18"/>
        <v>:</v>
      </c>
      <c r="I4" s="8" t="str">
        <f t="shared" si="18"/>
        <v>:</v>
      </c>
      <c r="J4" s="8" t="str">
        <f t="shared" si="18"/>
        <v>:</v>
      </c>
      <c r="K4" s="8" t="str">
        <f t="shared" si="18"/>
        <v>:</v>
      </c>
      <c r="L4" s="8" t="str">
        <f t="shared" si="18"/>
        <v>:</v>
      </c>
      <c r="M4" s="2">
        <f t="shared" si="1"/>
        <v>0</v>
      </c>
      <c r="N4" s="2" t="str">
        <f t="shared" ref="N4:N10" si="19">TEXT(BK4,0)&amp;":"&amp;TEXT(BL4,0)</f>
        <v>0:0</v>
      </c>
      <c r="O4" s="2">
        <f t="shared" ref="O4:O11" si="20">BO4+BR4+BU4+BX4+CA4+CD4+CG4+CJ4+CM4</f>
        <v>2</v>
      </c>
      <c r="P4" s="16"/>
      <c r="Q4" s="19" t="e">
        <f t="shared" si="2"/>
        <v>#VALUE!</v>
      </c>
      <c r="R4" s="19" t="e">
        <f t="shared" si="2"/>
        <v>#VALUE!</v>
      </c>
      <c r="S4" s="19" t="e">
        <f t="shared" si="2"/>
        <v>#VALUE!</v>
      </c>
      <c r="T4" s="19" t="e">
        <f t="shared" si="2"/>
        <v>#VALUE!</v>
      </c>
      <c r="U4" s="19" t="e">
        <f t="shared" si="2"/>
        <v>#VALUE!</v>
      </c>
      <c r="V4" s="19" t="e">
        <f t="shared" si="2"/>
        <v>#VALUE!</v>
      </c>
      <c r="W4" s="19" t="e">
        <f t="shared" si="2"/>
        <v>#VALUE!</v>
      </c>
      <c r="X4" s="19" t="e">
        <f t="shared" si="2"/>
        <v>#VALUE!</v>
      </c>
      <c r="Y4" s="19" t="e">
        <f t="shared" si="2"/>
        <v>#VALUE!</v>
      </c>
      <c r="Z4" s="19">
        <f t="shared" si="3"/>
        <v>1</v>
      </c>
      <c r="AA4" s="19">
        <f t="shared" si="3"/>
        <v>0</v>
      </c>
      <c r="AB4" s="19">
        <f t="shared" si="3"/>
        <v>1</v>
      </c>
      <c r="AC4" s="19">
        <f t="shared" si="3"/>
        <v>1</v>
      </c>
      <c r="AD4" s="19">
        <f t="shared" si="3"/>
        <v>1</v>
      </c>
      <c r="AE4" s="19">
        <f t="shared" si="3"/>
        <v>1</v>
      </c>
      <c r="AF4" s="19">
        <f t="shared" si="3"/>
        <v>1</v>
      </c>
      <c r="AG4" s="19">
        <f t="shared" si="3"/>
        <v>1</v>
      </c>
      <c r="AH4" s="19">
        <f t="shared" si="3"/>
        <v>1</v>
      </c>
      <c r="AI4" s="19" t="str">
        <f t="shared" si="4"/>
        <v/>
      </c>
      <c r="AJ4" s="19" t="str">
        <f t="shared" si="4"/>
        <v/>
      </c>
      <c r="AK4" s="19" t="str">
        <f t="shared" si="4"/>
        <v/>
      </c>
      <c r="AL4" s="19" t="str">
        <f t="shared" si="4"/>
        <v/>
      </c>
      <c r="AM4" s="19" t="str">
        <f t="shared" si="4"/>
        <v/>
      </c>
      <c r="AN4" s="19" t="str">
        <f t="shared" si="4"/>
        <v/>
      </c>
      <c r="AO4" s="19" t="str">
        <f t="shared" si="4"/>
        <v/>
      </c>
      <c r="AP4" s="19" t="str">
        <f t="shared" si="4"/>
        <v/>
      </c>
      <c r="AQ4" s="19" t="str">
        <f t="shared" si="4"/>
        <v/>
      </c>
      <c r="AR4" s="19" t="str">
        <f t="shared" si="5"/>
        <v/>
      </c>
      <c r="AS4" s="19" t="str">
        <f t="shared" si="5"/>
        <v/>
      </c>
      <c r="AT4" s="19" t="str">
        <f t="shared" si="5"/>
        <v/>
      </c>
      <c r="AU4" s="19" t="str">
        <f t="shared" si="5"/>
        <v/>
      </c>
      <c r="AV4" s="19" t="str">
        <f t="shared" si="5"/>
        <v/>
      </c>
      <c r="AW4" s="19" t="str">
        <f t="shared" si="5"/>
        <v/>
      </c>
      <c r="AX4" s="19" t="str">
        <f t="shared" si="5"/>
        <v/>
      </c>
      <c r="AY4" s="19" t="str">
        <f t="shared" si="5"/>
        <v/>
      </c>
      <c r="AZ4" s="19" t="str">
        <f t="shared" si="5"/>
        <v/>
      </c>
      <c r="BA4" s="19" t="str">
        <f t="shared" si="6"/>
        <v/>
      </c>
      <c r="BB4" s="19" t="str">
        <f t="shared" si="6"/>
        <v/>
      </c>
      <c r="BC4" s="19" t="str">
        <f t="shared" si="6"/>
        <v/>
      </c>
      <c r="BD4" s="19" t="str">
        <f t="shared" si="6"/>
        <v/>
      </c>
      <c r="BE4" s="19" t="str">
        <f t="shared" si="6"/>
        <v/>
      </c>
      <c r="BF4" s="19" t="str">
        <f t="shared" si="6"/>
        <v/>
      </c>
      <c r="BG4" s="19" t="str">
        <f t="shared" si="6"/>
        <v/>
      </c>
      <c r="BH4" s="19" t="str">
        <f t="shared" si="6"/>
        <v/>
      </c>
      <c r="BI4" s="19" t="str">
        <f t="shared" si="6"/>
        <v/>
      </c>
      <c r="BJ4" s="19">
        <f t="shared" ref="BJ4:BJ11" si="21">SUM(BA4:BI4)</f>
        <v>0</v>
      </c>
      <c r="BK4" s="19">
        <f t="shared" ref="BK4:BK11" si="22">SUM(AI4:AQ4)</f>
        <v>0</v>
      </c>
      <c r="BL4" s="19">
        <f t="shared" ref="BL4:BL11" si="23">SUM(AR4:AZ4)</f>
        <v>0</v>
      </c>
      <c r="BM4" s="19">
        <f t="shared" ref="BM4:BM8" si="24">BK4-BL4</f>
        <v>0</v>
      </c>
      <c r="BN4" s="19">
        <f t="shared" si="7"/>
        <v>1.0000008</v>
      </c>
      <c r="BO4" s="19">
        <f t="shared" si="8"/>
        <v>0</v>
      </c>
      <c r="BP4" s="19">
        <f t="shared" ref="BP4:BP10" si="25">BO4*$B4/BO$2</f>
        <v>0</v>
      </c>
      <c r="BQ4" s="19">
        <f t="shared" si="9"/>
        <v>1.0000008</v>
      </c>
      <c r="BR4" s="19">
        <f t="shared" si="10"/>
        <v>2</v>
      </c>
      <c r="BS4" s="19">
        <f>BR4*$B4/BR$2</f>
        <v>2</v>
      </c>
      <c r="BT4" s="19">
        <f t="shared" ref="BT4:BT10" si="26">(BR$2-BR4)*BQ4/BR$2</f>
        <v>0</v>
      </c>
      <c r="BU4" s="19">
        <f t="shared" si="11"/>
        <v>0</v>
      </c>
      <c r="BV4" s="19">
        <f t="shared" ref="BV4:BV10" si="27">BU4*$B4/BU$2</f>
        <v>0</v>
      </c>
      <c r="BW4" s="19">
        <f t="shared" ref="BW4:BW10" si="28">(BU$2-BU4)*BT4/BU$2</f>
        <v>0</v>
      </c>
      <c r="BX4" s="19">
        <f t="shared" si="12"/>
        <v>0</v>
      </c>
      <c r="BY4" s="19">
        <f t="shared" ref="BY4:BY10" si="29">BX4*$B4/BX$2</f>
        <v>0</v>
      </c>
      <c r="BZ4" s="19">
        <f t="shared" ref="BZ4:BZ10" si="30">(BX$2-BX4)*BW4/BX$2</f>
        <v>0</v>
      </c>
      <c r="CA4" s="19">
        <f t="shared" si="13"/>
        <v>0</v>
      </c>
      <c r="CB4" s="19">
        <f t="shared" ref="CB4:CB10" si="31">CA4*$B4/CA$2</f>
        <v>0</v>
      </c>
      <c r="CC4" s="19">
        <f t="shared" ref="CC4:CC10" si="32">(CA$2-CA4)*BZ4/CA$2</f>
        <v>0</v>
      </c>
      <c r="CD4" s="19">
        <f t="shared" si="14"/>
        <v>0</v>
      </c>
      <c r="CE4" s="19">
        <f t="shared" ref="CE4:CE10" si="33">CD4*$B4/CD$2</f>
        <v>0</v>
      </c>
      <c r="CF4" s="19">
        <f t="shared" ref="CF4:CF10" si="34">(CD$2-CD4)*CC4/CD$2</f>
        <v>0</v>
      </c>
      <c r="CG4" s="19">
        <f t="shared" si="15"/>
        <v>0</v>
      </c>
      <c r="CH4" s="19">
        <f t="shared" ref="CH4:CH10" si="35">CG4*$B4/CG$2</f>
        <v>0</v>
      </c>
      <c r="CI4" s="19">
        <f t="shared" ref="CI4:CI10" si="36">(CG$2-CG4)*CF4/CG$2</f>
        <v>0</v>
      </c>
      <c r="CJ4" s="19">
        <f t="shared" si="16"/>
        <v>0</v>
      </c>
      <c r="CK4" s="19">
        <f t="shared" ref="CK4:CK10" si="37">CJ4*$B4/CJ$2</f>
        <v>0</v>
      </c>
      <c r="CL4" s="19">
        <f t="shared" ref="CL4:CL11" si="38">(CJ$2-CJ4)*CI4/CJ$2</f>
        <v>0</v>
      </c>
      <c r="CM4" s="19">
        <f t="shared" si="17"/>
        <v>0</v>
      </c>
      <c r="CN4" s="19">
        <f t="shared" ref="CN4:CN11" si="39">CM4*$B4/CM$2</f>
        <v>0</v>
      </c>
    </row>
    <row r="5" spans="2:92" s="19" customFormat="1" ht="19.149999999999999" customHeight="1">
      <c r="B5" s="2">
        <v>3</v>
      </c>
      <c r="C5" s="10" t="s">
        <v>65</v>
      </c>
      <c r="D5" s="2" t="str">
        <f>TEXT(AT3,0)&amp;":"&amp;TEXT(AK3,0)</f>
        <v>:</v>
      </c>
      <c r="E5" s="2" t="str">
        <f>TEXT(AT4,0)&amp;":"&amp;TEXT(AK4,0)</f>
        <v>:</v>
      </c>
      <c r="F5" s="5"/>
      <c r="G5" s="8" t="str">
        <f t="shared" ref="G5:L5" si="40">VLOOKUP($B5+G$1/100,$S$25:$T$139,2,0)</f>
        <v>:</v>
      </c>
      <c r="H5" s="8" t="str">
        <f t="shared" si="40"/>
        <v>:</v>
      </c>
      <c r="I5" s="8" t="str">
        <f t="shared" si="40"/>
        <v>:</v>
      </c>
      <c r="J5" s="8" t="str">
        <f t="shared" si="40"/>
        <v>:</v>
      </c>
      <c r="K5" s="8" t="str">
        <f t="shared" si="40"/>
        <v>:</v>
      </c>
      <c r="L5" s="8" t="str">
        <f t="shared" si="40"/>
        <v>:</v>
      </c>
      <c r="M5" s="2">
        <f t="shared" si="1"/>
        <v>0</v>
      </c>
      <c r="N5" s="2" t="str">
        <f t="shared" si="19"/>
        <v>0:0</v>
      </c>
      <c r="O5" s="2">
        <f t="shared" si="20"/>
        <v>3</v>
      </c>
      <c r="P5" s="16"/>
      <c r="Q5" s="19" t="e">
        <f t="shared" si="2"/>
        <v>#VALUE!</v>
      </c>
      <c r="R5" s="19" t="e">
        <f t="shared" si="2"/>
        <v>#VALUE!</v>
      </c>
      <c r="S5" s="19" t="e">
        <f t="shared" si="2"/>
        <v>#VALUE!</v>
      </c>
      <c r="T5" s="19" t="e">
        <f t="shared" si="2"/>
        <v>#VALUE!</v>
      </c>
      <c r="U5" s="19" t="e">
        <f t="shared" si="2"/>
        <v>#VALUE!</v>
      </c>
      <c r="V5" s="19" t="e">
        <f t="shared" si="2"/>
        <v>#VALUE!</v>
      </c>
      <c r="W5" s="19" t="e">
        <f t="shared" si="2"/>
        <v>#VALUE!</v>
      </c>
      <c r="X5" s="19" t="e">
        <f t="shared" si="2"/>
        <v>#VALUE!</v>
      </c>
      <c r="Y5" s="19" t="e">
        <f t="shared" si="2"/>
        <v>#VALUE!</v>
      </c>
      <c r="Z5" s="19">
        <f t="shared" si="3"/>
        <v>1</v>
      </c>
      <c r="AA5" s="19">
        <f t="shared" si="3"/>
        <v>1</v>
      </c>
      <c r="AB5" s="19">
        <f t="shared" si="3"/>
        <v>0</v>
      </c>
      <c r="AC5" s="19">
        <f t="shared" si="3"/>
        <v>1</v>
      </c>
      <c r="AD5" s="19">
        <f t="shared" si="3"/>
        <v>1</v>
      </c>
      <c r="AE5" s="19">
        <f t="shared" si="3"/>
        <v>1</v>
      </c>
      <c r="AF5" s="19">
        <f t="shared" si="3"/>
        <v>1</v>
      </c>
      <c r="AG5" s="19">
        <f t="shared" si="3"/>
        <v>1</v>
      </c>
      <c r="AH5" s="19">
        <f t="shared" si="3"/>
        <v>1</v>
      </c>
      <c r="AI5" s="19" t="str">
        <f t="shared" si="4"/>
        <v/>
      </c>
      <c r="AJ5" s="19" t="str">
        <f t="shared" si="4"/>
        <v/>
      </c>
      <c r="AK5" s="19" t="str">
        <f t="shared" si="4"/>
        <v/>
      </c>
      <c r="AL5" s="19" t="str">
        <f t="shared" si="4"/>
        <v/>
      </c>
      <c r="AM5" s="19" t="str">
        <f t="shared" si="4"/>
        <v/>
      </c>
      <c r="AN5" s="19" t="str">
        <f t="shared" si="4"/>
        <v/>
      </c>
      <c r="AO5" s="19" t="str">
        <f t="shared" si="4"/>
        <v/>
      </c>
      <c r="AP5" s="19" t="str">
        <f t="shared" si="4"/>
        <v/>
      </c>
      <c r="AQ5" s="19" t="str">
        <f t="shared" si="4"/>
        <v/>
      </c>
      <c r="AR5" s="19" t="str">
        <f t="shared" si="5"/>
        <v/>
      </c>
      <c r="AS5" s="19" t="str">
        <f t="shared" si="5"/>
        <v/>
      </c>
      <c r="AT5" s="19" t="str">
        <f t="shared" si="5"/>
        <v/>
      </c>
      <c r="AU5" s="19" t="str">
        <f t="shared" si="5"/>
        <v/>
      </c>
      <c r="AV5" s="19" t="str">
        <f t="shared" si="5"/>
        <v/>
      </c>
      <c r="AW5" s="19" t="str">
        <f t="shared" si="5"/>
        <v/>
      </c>
      <c r="AX5" s="19" t="str">
        <f t="shared" si="5"/>
        <v/>
      </c>
      <c r="AY5" s="19" t="str">
        <f t="shared" si="5"/>
        <v/>
      </c>
      <c r="AZ5" s="19" t="str">
        <f t="shared" si="5"/>
        <v/>
      </c>
      <c r="BA5" s="19" t="str">
        <f t="shared" si="6"/>
        <v/>
      </c>
      <c r="BB5" s="19" t="str">
        <f t="shared" si="6"/>
        <v/>
      </c>
      <c r="BC5" s="19" t="str">
        <f t="shared" si="6"/>
        <v/>
      </c>
      <c r="BD5" s="19" t="str">
        <f t="shared" si="6"/>
        <v/>
      </c>
      <c r="BE5" s="19" t="str">
        <f t="shared" si="6"/>
        <v/>
      </c>
      <c r="BF5" s="19" t="str">
        <f t="shared" si="6"/>
        <v/>
      </c>
      <c r="BG5" s="19" t="str">
        <f t="shared" si="6"/>
        <v/>
      </c>
      <c r="BH5" s="19" t="str">
        <f t="shared" si="6"/>
        <v/>
      </c>
      <c r="BI5" s="19" t="str">
        <f t="shared" si="6"/>
        <v/>
      </c>
      <c r="BJ5" s="19">
        <f t="shared" si="21"/>
        <v>0</v>
      </c>
      <c r="BK5" s="19">
        <f t="shared" si="22"/>
        <v>0</v>
      </c>
      <c r="BL5" s="19">
        <f t="shared" si="23"/>
        <v>0</v>
      </c>
      <c r="BM5" s="19">
        <f t="shared" si="24"/>
        <v>0</v>
      </c>
      <c r="BN5" s="19">
        <f t="shared" si="7"/>
        <v>1.0000007</v>
      </c>
      <c r="BO5" s="19">
        <f t="shared" si="8"/>
        <v>0</v>
      </c>
      <c r="BP5" s="19">
        <f t="shared" si="25"/>
        <v>0</v>
      </c>
      <c r="BQ5" s="19">
        <f t="shared" si="9"/>
        <v>1.0000007</v>
      </c>
      <c r="BR5" s="19">
        <f t="shared" si="10"/>
        <v>0</v>
      </c>
      <c r="BS5" s="19">
        <f t="shared" ref="BS5:BS10" si="41">BR5*$B5/BR$2</f>
        <v>0</v>
      </c>
      <c r="BT5" s="19">
        <f t="shared" si="26"/>
        <v>1.0000007</v>
      </c>
      <c r="BU5" s="19">
        <f t="shared" si="11"/>
        <v>3</v>
      </c>
      <c r="BV5" s="19">
        <f t="shared" si="27"/>
        <v>3</v>
      </c>
      <c r="BW5" s="19">
        <f t="shared" si="28"/>
        <v>0</v>
      </c>
      <c r="BX5" s="19">
        <f t="shared" si="12"/>
        <v>0</v>
      </c>
      <c r="BY5" s="19">
        <f t="shared" si="29"/>
        <v>0</v>
      </c>
      <c r="BZ5" s="19">
        <f t="shared" si="30"/>
        <v>0</v>
      </c>
      <c r="CA5" s="19">
        <f t="shared" si="13"/>
        <v>0</v>
      </c>
      <c r="CB5" s="19">
        <f t="shared" si="31"/>
        <v>0</v>
      </c>
      <c r="CC5" s="19">
        <f t="shared" si="32"/>
        <v>0</v>
      </c>
      <c r="CD5" s="19">
        <f t="shared" si="14"/>
        <v>0</v>
      </c>
      <c r="CE5" s="19">
        <f t="shared" si="33"/>
        <v>0</v>
      </c>
      <c r="CF5" s="19">
        <f t="shared" si="34"/>
        <v>0</v>
      </c>
      <c r="CG5" s="19">
        <f t="shared" si="15"/>
        <v>0</v>
      </c>
      <c r="CH5" s="19">
        <f t="shared" si="35"/>
        <v>0</v>
      </c>
      <c r="CI5" s="19">
        <f t="shared" si="36"/>
        <v>0</v>
      </c>
      <c r="CJ5" s="19">
        <f t="shared" si="16"/>
        <v>0</v>
      </c>
      <c r="CK5" s="19">
        <f t="shared" si="37"/>
        <v>0</v>
      </c>
      <c r="CL5" s="19">
        <f t="shared" si="38"/>
        <v>0</v>
      </c>
      <c r="CM5" s="19">
        <f t="shared" si="17"/>
        <v>0</v>
      </c>
      <c r="CN5" s="19">
        <f t="shared" si="39"/>
        <v>0</v>
      </c>
    </row>
    <row r="6" spans="2:92" s="19" customFormat="1" ht="19.149999999999999" customHeight="1">
      <c r="B6" s="2">
        <v>4</v>
      </c>
      <c r="C6" s="10" t="s">
        <v>59</v>
      </c>
      <c r="D6" s="2" t="str">
        <f>TEXT(AU3,0)&amp;":"&amp;TEXT(AL3,0)</f>
        <v>:</v>
      </c>
      <c r="E6" s="2" t="str">
        <f>TEXT(AU4,0)&amp;":"&amp;TEXT(AL4,0)</f>
        <v>:</v>
      </c>
      <c r="F6" s="2" t="str">
        <f>TEXT(AU5,0)&amp;":"&amp;TEXT(AL5,0)</f>
        <v>:</v>
      </c>
      <c r="G6" s="5"/>
      <c r="H6" s="8" t="str">
        <f>VLOOKUP($B6+H$1/100,$S$25:$T$139,2,0)</f>
        <v>:</v>
      </c>
      <c r="I6" s="8" t="str">
        <f>VLOOKUP($B6+I$1/100,$S$25:$T$139,2,0)</f>
        <v>:</v>
      </c>
      <c r="J6" s="8" t="str">
        <f>VLOOKUP($B6+J$1/100,$S$25:$T$139,2,0)</f>
        <v>:</v>
      </c>
      <c r="K6" s="8" t="str">
        <f>VLOOKUP($B6+K$1/100,$S$25:$T$139,2,0)</f>
        <v>:</v>
      </c>
      <c r="L6" s="8" t="str">
        <f>VLOOKUP($B6+L$1/100,$S$25:$T$139,2,0)</f>
        <v>:</v>
      </c>
      <c r="M6" s="2">
        <f t="shared" si="1"/>
        <v>0</v>
      </c>
      <c r="N6" s="2" t="str">
        <f t="shared" si="19"/>
        <v>0:0</v>
      </c>
      <c r="O6" s="2">
        <f t="shared" si="20"/>
        <v>4</v>
      </c>
      <c r="P6" s="16"/>
      <c r="Q6" s="19" t="e">
        <f t="shared" si="2"/>
        <v>#VALUE!</v>
      </c>
      <c r="R6" s="19" t="e">
        <f t="shared" si="2"/>
        <v>#VALUE!</v>
      </c>
      <c r="S6" s="19" t="e">
        <f t="shared" si="2"/>
        <v>#VALUE!</v>
      </c>
      <c r="T6" s="19" t="e">
        <f t="shared" si="2"/>
        <v>#VALUE!</v>
      </c>
      <c r="U6" s="19" t="e">
        <f t="shared" si="2"/>
        <v>#VALUE!</v>
      </c>
      <c r="V6" s="19" t="e">
        <f t="shared" si="2"/>
        <v>#VALUE!</v>
      </c>
      <c r="W6" s="19" t="e">
        <f t="shared" si="2"/>
        <v>#VALUE!</v>
      </c>
      <c r="X6" s="19" t="e">
        <f t="shared" si="2"/>
        <v>#VALUE!</v>
      </c>
      <c r="Y6" s="19" t="e">
        <f t="shared" si="2"/>
        <v>#VALUE!</v>
      </c>
      <c r="Z6" s="19">
        <f t="shared" si="3"/>
        <v>1</v>
      </c>
      <c r="AA6" s="19">
        <f t="shared" si="3"/>
        <v>1</v>
      </c>
      <c r="AB6" s="19">
        <f t="shared" si="3"/>
        <v>1</v>
      </c>
      <c r="AC6" s="19">
        <f t="shared" si="3"/>
        <v>0</v>
      </c>
      <c r="AD6" s="19">
        <f t="shared" si="3"/>
        <v>1</v>
      </c>
      <c r="AE6" s="19">
        <f t="shared" si="3"/>
        <v>1</v>
      </c>
      <c r="AF6" s="19">
        <f t="shared" si="3"/>
        <v>1</v>
      </c>
      <c r="AG6" s="19">
        <f t="shared" si="3"/>
        <v>1</v>
      </c>
      <c r="AH6" s="19">
        <f t="shared" si="3"/>
        <v>1</v>
      </c>
      <c r="AI6" s="19" t="str">
        <f t="shared" si="4"/>
        <v/>
      </c>
      <c r="AJ6" s="19" t="str">
        <f t="shared" si="4"/>
        <v/>
      </c>
      <c r="AK6" s="19" t="str">
        <f t="shared" si="4"/>
        <v/>
      </c>
      <c r="AL6" s="19" t="str">
        <f t="shared" si="4"/>
        <v/>
      </c>
      <c r="AM6" s="19" t="str">
        <f t="shared" si="4"/>
        <v/>
      </c>
      <c r="AN6" s="19" t="str">
        <f t="shared" si="4"/>
        <v/>
      </c>
      <c r="AO6" s="19" t="str">
        <f t="shared" si="4"/>
        <v/>
      </c>
      <c r="AP6" s="19" t="str">
        <f t="shared" si="4"/>
        <v/>
      </c>
      <c r="AQ6" s="19" t="str">
        <f t="shared" si="4"/>
        <v/>
      </c>
      <c r="AR6" s="19" t="str">
        <f t="shared" si="5"/>
        <v/>
      </c>
      <c r="AS6" s="19" t="str">
        <f t="shared" si="5"/>
        <v/>
      </c>
      <c r="AT6" s="19" t="str">
        <f t="shared" si="5"/>
        <v/>
      </c>
      <c r="AU6" s="19" t="str">
        <f t="shared" si="5"/>
        <v/>
      </c>
      <c r="AV6" s="19" t="str">
        <f t="shared" si="5"/>
        <v/>
      </c>
      <c r="AW6" s="19" t="str">
        <f t="shared" si="5"/>
        <v/>
      </c>
      <c r="AX6" s="19" t="str">
        <f t="shared" si="5"/>
        <v/>
      </c>
      <c r="AY6" s="19" t="str">
        <f t="shared" si="5"/>
        <v/>
      </c>
      <c r="AZ6" s="19" t="str">
        <f t="shared" si="5"/>
        <v/>
      </c>
      <c r="BA6" s="19" t="str">
        <f t="shared" si="6"/>
        <v/>
      </c>
      <c r="BB6" s="19" t="str">
        <f t="shared" si="6"/>
        <v/>
      </c>
      <c r="BC6" s="19" t="str">
        <f t="shared" si="6"/>
        <v/>
      </c>
      <c r="BD6" s="19" t="str">
        <f t="shared" si="6"/>
        <v/>
      </c>
      <c r="BE6" s="19" t="str">
        <f t="shared" si="6"/>
        <v/>
      </c>
      <c r="BF6" s="19" t="str">
        <f t="shared" si="6"/>
        <v/>
      </c>
      <c r="BG6" s="19" t="str">
        <f t="shared" si="6"/>
        <v/>
      </c>
      <c r="BH6" s="19" t="str">
        <f t="shared" si="6"/>
        <v/>
      </c>
      <c r="BI6" s="19" t="str">
        <f t="shared" si="6"/>
        <v/>
      </c>
      <c r="BJ6" s="19">
        <f t="shared" si="21"/>
        <v>0</v>
      </c>
      <c r="BK6" s="19">
        <f t="shared" si="22"/>
        <v>0</v>
      </c>
      <c r="BL6" s="19">
        <f t="shared" si="23"/>
        <v>0</v>
      </c>
      <c r="BM6" s="19">
        <f t="shared" si="24"/>
        <v>0</v>
      </c>
      <c r="BN6" s="19">
        <f t="shared" si="7"/>
        <v>1.0000005999999999</v>
      </c>
      <c r="BO6" s="19">
        <f t="shared" si="8"/>
        <v>0</v>
      </c>
      <c r="BP6" s="19">
        <f t="shared" si="25"/>
        <v>0</v>
      </c>
      <c r="BQ6" s="19">
        <f t="shared" si="9"/>
        <v>1.0000005999999999</v>
      </c>
      <c r="BR6" s="19">
        <f t="shared" si="10"/>
        <v>0</v>
      </c>
      <c r="BS6" s="19">
        <f t="shared" si="41"/>
        <v>0</v>
      </c>
      <c r="BT6" s="19">
        <f t="shared" si="26"/>
        <v>1.0000005999999999</v>
      </c>
      <c r="BU6" s="19">
        <f t="shared" si="11"/>
        <v>0</v>
      </c>
      <c r="BV6" s="19">
        <f t="shared" si="27"/>
        <v>0</v>
      </c>
      <c r="BW6" s="19">
        <f t="shared" si="28"/>
        <v>1.0000005999999999</v>
      </c>
      <c r="BX6" s="19">
        <f t="shared" si="12"/>
        <v>4</v>
      </c>
      <c r="BY6" s="19">
        <f t="shared" si="29"/>
        <v>4</v>
      </c>
      <c r="BZ6" s="19">
        <f t="shared" si="30"/>
        <v>0</v>
      </c>
      <c r="CA6" s="19">
        <f t="shared" si="13"/>
        <v>0</v>
      </c>
      <c r="CB6" s="19">
        <f t="shared" si="31"/>
        <v>0</v>
      </c>
      <c r="CC6" s="19">
        <f t="shared" si="32"/>
        <v>0</v>
      </c>
      <c r="CD6" s="19">
        <f t="shared" si="14"/>
        <v>0</v>
      </c>
      <c r="CE6" s="19">
        <f t="shared" si="33"/>
        <v>0</v>
      </c>
      <c r="CF6" s="19">
        <f t="shared" si="34"/>
        <v>0</v>
      </c>
      <c r="CG6" s="19">
        <f t="shared" si="15"/>
        <v>0</v>
      </c>
      <c r="CH6" s="19">
        <f t="shared" si="35"/>
        <v>0</v>
      </c>
      <c r="CI6" s="19">
        <f t="shared" si="36"/>
        <v>0</v>
      </c>
      <c r="CJ6" s="19">
        <f t="shared" si="16"/>
        <v>0</v>
      </c>
      <c r="CK6" s="19">
        <f t="shared" si="37"/>
        <v>0</v>
      </c>
      <c r="CL6" s="19">
        <f t="shared" si="38"/>
        <v>0</v>
      </c>
      <c r="CM6" s="19">
        <f t="shared" si="17"/>
        <v>0</v>
      </c>
      <c r="CN6" s="19">
        <f t="shared" si="39"/>
        <v>0</v>
      </c>
    </row>
    <row r="7" spans="2:92" s="19" customFormat="1" ht="19.149999999999999" customHeight="1">
      <c r="B7" s="2">
        <v>5</v>
      </c>
      <c r="C7" s="10" t="s">
        <v>66</v>
      </c>
      <c r="D7" s="2" t="str">
        <f>TEXT(AV3,0)&amp;":"&amp;TEXT(AM3,0)</f>
        <v>:</v>
      </c>
      <c r="E7" s="2" t="str">
        <f>TEXT(AV4,0)&amp;":"&amp;TEXT(AM4,0)</f>
        <v>:</v>
      </c>
      <c r="F7" s="2" t="str">
        <f>TEXT(AV5,0)&amp;":"&amp;TEXT(AM5,0)</f>
        <v>:</v>
      </c>
      <c r="G7" s="2" t="str">
        <f>TEXT(AV6,0)&amp;":"&amp;TEXT(AM6,0)</f>
        <v>:</v>
      </c>
      <c r="H7" s="5"/>
      <c r="I7" s="8" t="str">
        <f>VLOOKUP($B7+I$1/100,$S$25:$T$139,2,0)</f>
        <v>:</v>
      </c>
      <c r="J7" s="8" t="str">
        <f>VLOOKUP($B7+J$1/100,$S$25:$T$139,2,0)</f>
        <v>:</v>
      </c>
      <c r="K7" s="8" t="str">
        <f>VLOOKUP($B7+K$1/100,$S$25:$T$139,2,0)</f>
        <v>:</v>
      </c>
      <c r="L7" s="8" t="str">
        <f>VLOOKUP($B7+L$1/100,$S$25:$T$139,2,0)</f>
        <v>:</v>
      </c>
      <c r="M7" s="2">
        <f>BJ7</f>
        <v>0</v>
      </c>
      <c r="N7" s="2" t="str">
        <f t="shared" si="19"/>
        <v>0:0</v>
      </c>
      <c r="O7" s="2">
        <f t="shared" si="20"/>
        <v>5</v>
      </c>
      <c r="P7" s="16"/>
      <c r="Q7" s="19" t="e">
        <f t="shared" si="2"/>
        <v>#VALUE!</v>
      </c>
      <c r="R7" s="19" t="e">
        <f t="shared" si="2"/>
        <v>#VALUE!</v>
      </c>
      <c r="S7" s="19" t="e">
        <f t="shared" si="2"/>
        <v>#VALUE!</v>
      </c>
      <c r="T7" s="19" t="e">
        <f t="shared" si="2"/>
        <v>#VALUE!</v>
      </c>
      <c r="U7" s="19" t="e">
        <f t="shared" si="2"/>
        <v>#VALUE!</v>
      </c>
      <c r="V7" s="19" t="e">
        <f t="shared" si="2"/>
        <v>#VALUE!</v>
      </c>
      <c r="W7" s="19" t="e">
        <f>IF(SEARCH($Q$1,J7)=1,$Q$12,(SEARCH($Q$1,J7)))</f>
        <v>#VALUE!</v>
      </c>
      <c r="X7" s="19" t="e">
        <f>IF(SEARCH($Q$1,K7)=1,$Q$12,(SEARCH($Q$1,K7)))</f>
        <v>#VALUE!</v>
      </c>
      <c r="Y7" s="19" t="e">
        <f>IF(SEARCH($Q$1,L7)=1,$Q$12,(SEARCH($Q$1,L7)))</f>
        <v>#VALUE!</v>
      </c>
      <c r="Z7" s="19">
        <f t="shared" si="3"/>
        <v>1</v>
      </c>
      <c r="AA7" s="19">
        <f t="shared" si="3"/>
        <v>1</v>
      </c>
      <c r="AB7" s="19">
        <f t="shared" si="3"/>
        <v>1</v>
      </c>
      <c r="AC7" s="19">
        <f t="shared" si="3"/>
        <v>1</v>
      </c>
      <c r="AD7" s="19">
        <f t="shared" si="3"/>
        <v>0</v>
      </c>
      <c r="AE7" s="19">
        <f t="shared" si="3"/>
        <v>1</v>
      </c>
      <c r="AF7" s="19">
        <f t="shared" si="3"/>
        <v>1</v>
      </c>
      <c r="AG7" s="19">
        <f t="shared" si="3"/>
        <v>1</v>
      </c>
      <c r="AH7" s="19">
        <f t="shared" si="3"/>
        <v>1</v>
      </c>
      <c r="AI7" s="19" t="str">
        <f t="shared" si="4"/>
        <v/>
      </c>
      <c r="AJ7" s="19" t="str">
        <f t="shared" si="4"/>
        <v/>
      </c>
      <c r="AK7" s="19" t="str">
        <f t="shared" si="4"/>
        <v/>
      </c>
      <c r="AL7" s="19" t="str">
        <f t="shared" si="4"/>
        <v/>
      </c>
      <c r="AM7" s="19" t="str">
        <f t="shared" si="4"/>
        <v/>
      </c>
      <c r="AN7" s="19" t="str">
        <f t="shared" si="4"/>
        <v/>
      </c>
      <c r="AO7" s="19" t="str">
        <f t="shared" si="4"/>
        <v/>
      </c>
      <c r="AP7" s="19" t="str">
        <f t="shared" si="4"/>
        <v/>
      </c>
      <c r="AQ7" s="19" t="str">
        <f t="shared" si="4"/>
        <v/>
      </c>
      <c r="AR7" s="19" t="str">
        <f t="shared" si="5"/>
        <v/>
      </c>
      <c r="AS7" s="19" t="str">
        <f t="shared" si="5"/>
        <v/>
      </c>
      <c r="AT7" s="19" t="str">
        <f t="shared" si="5"/>
        <v/>
      </c>
      <c r="AU7" s="19" t="str">
        <f t="shared" si="5"/>
        <v/>
      </c>
      <c r="AV7" s="19" t="str">
        <f t="shared" si="5"/>
        <v/>
      </c>
      <c r="AW7" s="19" t="str">
        <f t="shared" si="5"/>
        <v/>
      </c>
      <c r="AX7" s="19" t="str">
        <f t="shared" si="5"/>
        <v/>
      </c>
      <c r="AY7" s="19" t="str">
        <f t="shared" si="5"/>
        <v/>
      </c>
      <c r="AZ7" s="19" t="str">
        <f t="shared" si="5"/>
        <v/>
      </c>
      <c r="BA7" s="19" t="str">
        <f t="shared" si="6"/>
        <v/>
      </c>
      <c r="BB7" s="19" t="str">
        <f t="shared" si="6"/>
        <v/>
      </c>
      <c r="BC7" s="19" t="str">
        <f t="shared" si="6"/>
        <v/>
      </c>
      <c r="BD7" s="19" t="str">
        <f t="shared" si="6"/>
        <v/>
      </c>
      <c r="BE7" s="19" t="str">
        <f t="shared" si="6"/>
        <v/>
      </c>
      <c r="BF7" s="19" t="str">
        <f t="shared" si="6"/>
        <v/>
      </c>
      <c r="BG7" s="19" t="str">
        <f t="shared" si="6"/>
        <v/>
      </c>
      <c r="BH7" s="19" t="str">
        <f t="shared" si="6"/>
        <v/>
      </c>
      <c r="BI7" s="19" t="str">
        <f t="shared" si="6"/>
        <v/>
      </c>
      <c r="BJ7" s="19">
        <f t="shared" si="21"/>
        <v>0</v>
      </c>
      <c r="BK7" s="19">
        <f t="shared" si="22"/>
        <v>0</v>
      </c>
      <c r="BL7" s="19">
        <f t="shared" si="23"/>
        <v>0</v>
      </c>
      <c r="BM7" s="19">
        <f t="shared" si="24"/>
        <v>0</v>
      </c>
      <c r="BN7" s="19">
        <f t="shared" si="7"/>
        <v>1.0000005000000001</v>
      </c>
      <c r="BO7" s="19">
        <f t="shared" si="8"/>
        <v>0</v>
      </c>
      <c r="BP7" s="19">
        <f>BO7*$B7/BO$2</f>
        <v>0</v>
      </c>
      <c r="BQ7" s="19">
        <f t="shared" si="9"/>
        <v>1.0000005000000001</v>
      </c>
      <c r="BR7" s="19">
        <f t="shared" si="10"/>
        <v>0</v>
      </c>
      <c r="BS7" s="19">
        <f t="shared" si="41"/>
        <v>0</v>
      </c>
      <c r="BT7" s="19">
        <f t="shared" si="26"/>
        <v>1.0000005000000001</v>
      </c>
      <c r="BU7" s="19">
        <f t="shared" si="11"/>
        <v>0</v>
      </c>
      <c r="BV7" s="19">
        <f t="shared" si="27"/>
        <v>0</v>
      </c>
      <c r="BW7" s="19">
        <f t="shared" si="28"/>
        <v>1.0000005000000001</v>
      </c>
      <c r="BX7" s="19">
        <f t="shared" si="12"/>
        <v>0</v>
      </c>
      <c r="BY7" s="19">
        <f t="shared" si="29"/>
        <v>0</v>
      </c>
      <c r="BZ7" s="19">
        <f t="shared" si="30"/>
        <v>1.0000005000000001</v>
      </c>
      <c r="CA7" s="19">
        <f t="shared" si="13"/>
        <v>5</v>
      </c>
      <c r="CB7" s="19">
        <f t="shared" si="31"/>
        <v>5</v>
      </c>
      <c r="CC7" s="19">
        <f t="shared" si="32"/>
        <v>0</v>
      </c>
      <c r="CD7" s="19">
        <f t="shared" si="14"/>
        <v>0</v>
      </c>
      <c r="CE7" s="19">
        <f t="shared" si="33"/>
        <v>0</v>
      </c>
      <c r="CF7" s="19">
        <f t="shared" si="34"/>
        <v>0</v>
      </c>
      <c r="CG7" s="19">
        <f t="shared" si="15"/>
        <v>0</v>
      </c>
      <c r="CH7" s="19">
        <f t="shared" si="35"/>
        <v>0</v>
      </c>
      <c r="CI7" s="19">
        <f t="shared" si="36"/>
        <v>0</v>
      </c>
      <c r="CJ7" s="19">
        <f t="shared" si="16"/>
        <v>0</v>
      </c>
      <c r="CK7" s="19">
        <f t="shared" si="37"/>
        <v>0</v>
      </c>
      <c r="CL7" s="19">
        <f t="shared" si="38"/>
        <v>0</v>
      </c>
      <c r="CM7" s="19">
        <f t="shared" si="17"/>
        <v>0</v>
      </c>
      <c r="CN7" s="19">
        <f t="shared" si="39"/>
        <v>0</v>
      </c>
    </row>
    <row r="8" spans="2:92" s="19" customFormat="1" ht="19.149999999999999" customHeight="1">
      <c r="B8" s="2">
        <v>6</v>
      </c>
      <c r="C8" s="10" t="s">
        <v>58</v>
      </c>
      <c r="D8" s="2" t="str">
        <f>TEXT(AW3,0)&amp;":"&amp;TEXT(AN3,0)</f>
        <v>:</v>
      </c>
      <c r="E8" s="2" t="str">
        <f>TEXT(AW4,0)&amp;":"&amp;TEXT(AN4,0)</f>
        <v>:</v>
      </c>
      <c r="F8" s="2" t="str">
        <f>TEXT(AW5,0)&amp;":"&amp;TEXT(AN5,0)</f>
        <v>:</v>
      </c>
      <c r="G8" s="2" t="str">
        <f>TEXT(AW6,0)&amp;":"&amp;TEXT(AN6,0)</f>
        <v>:</v>
      </c>
      <c r="H8" s="2" t="str">
        <f>TEXT(AW7,0)&amp;":"&amp;TEXT(AN7,0)</f>
        <v>:</v>
      </c>
      <c r="I8" s="5"/>
      <c r="J8" s="8" t="str">
        <f>VLOOKUP($B8+J$1/100,$S$25:$T$139,2,0)</f>
        <v>:</v>
      </c>
      <c r="K8" s="8" t="str">
        <f>VLOOKUP($B8+K$1/100,$S$25:$T$139,2,0)</f>
        <v>:</v>
      </c>
      <c r="L8" s="8" t="str">
        <f>VLOOKUP($B8+L$1/100,$S$25:$T$139,2,0)</f>
        <v>:</v>
      </c>
      <c r="M8" s="2">
        <f>BJ8</f>
        <v>0</v>
      </c>
      <c r="N8" s="2" t="str">
        <f t="shared" si="19"/>
        <v>0:0</v>
      </c>
      <c r="O8" s="2">
        <f t="shared" si="20"/>
        <v>6</v>
      </c>
      <c r="P8" s="16"/>
      <c r="Q8" s="19" t="e">
        <f>IF(SEARCH($Q$1,D8)=1,$Q$12,(SEARCH($Q$1,D8)))</f>
        <v>#VALUE!</v>
      </c>
      <c r="R8" s="19" t="e">
        <f t="shared" si="2"/>
        <v>#VALUE!</v>
      </c>
      <c r="S8" s="19" t="e">
        <f t="shared" si="2"/>
        <v>#VALUE!</v>
      </c>
      <c r="T8" s="19" t="e">
        <f t="shared" si="2"/>
        <v>#VALUE!</v>
      </c>
      <c r="U8" s="19" t="e">
        <f t="shared" si="2"/>
        <v>#VALUE!</v>
      </c>
      <c r="V8" s="19" t="e">
        <f t="shared" si="2"/>
        <v>#VALUE!</v>
      </c>
      <c r="W8" s="19" t="e">
        <f t="shared" si="2"/>
        <v>#VALUE!</v>
      </c>
      <c r="X8" s="19" t="e">
        <f t="shared" si="2"/>
        <v>#VALUE!</v>
      </c>
      <c r="Y8" s="19" t="e">
        <f t="shared" si="2"/>
        <v>#VALUE!</v>
      </c>
      <c r="Z8" s="19">
        <f t="shared" si="3"/>
        <v>1</v>
      </c>
      <c r="AA8" s="19">
        <f t="shared" si="3"/>
        <v>1</v>
      </c>
      <c r="AB8" s="19">
        <f t="shared" si="3"/>
        <v>1</v>
      </c>
      <c r="AC8" s="19">
        <f t="shared" si="3"/>
        <v>1</v>
      </c>
      <c r="AD8" s="19">
        <f t="shared" si="3"/>
        <v>1</v>
      </c>
      <c r="AE8" s="19">
        <f t="shared" si="3"/>
        <v>0</v>
      </c>
      <c r="AF8" s="19">
        <f t="shared" si="3"/>
        <v>1</v>
      </c>
      <c r="AG8" s="19">
        <f t="shared" si="3"/>
        <v>1</v>
      </c>
      <c r="AH8" s="19">
        <f t="shared" si="3"/>
        <v>1</v>
      </c>
      <c r="AI8" s="19" t="str">
        <f t="shared" si="4"/>
        <v/>
      </c>
      <c r="AJ8" s="19" t="str">
        <f t="shared" si="4"/>
        <v/>
      </c>
      <c r="AK8" s="19" t="str">
        <f t="shared" si="4"/>
        <v/>
      </c>
      <c r="AL8" s="19" t="str">
        <f t="shared" si="4"/>
        <v/>
      </c>
      <c r="AM8" s="19" t="str">
        <f t="shared" si="4"/>
        <v/>
      </c>
      <c r="AN8" s="19" t="str">
        <f t="shared" si="4"/>
        <v/>
      </c>
      <c r="AO8" s="19" t="str">
        <f t="shared" si="4"/>
        <v/>
      </c>
      <c r="AP8" s="19" t="str">
        <f t="shared" si="4"/>
        <v/>
      </c>
      <c r="AQ8" s="19" t="str">
        <f t="shared" si="4"/>
        <v/>
      </c>
      <c r="AR8" s="19" t="str">
        <f t="shared" si="5"/>
        <v/>
      </c>
      <c r="AS8" s="19" t="str">
        <f t="shared" si="5"/>
        <v/>
      </c>
      <c r="AT8" s="19" t="str">
        <f t="shared" si="5"/>
        <v/>
      </c>
      <c r="AU8" s="19" t="str">
        <f t="shared" si="5"/>
        <v/>
      </c>
      <c r="AV8" s="19" t="str">
        <f t="shared" si="5"/>
        <v/>
      </c>
      <c r="AW8" s="19" t="str">
        <f t="shared" si="5"/>
        <v/>
      </c>
      <c r="AX8" s="19" t="str">
        <f t="shared" si="5"/>
        <v/>
      </c>
      <c r="AY8" s="19" t="str">
        <f t="shared" si="5"/>
        <v/>
      </c>
      <c r="AZ8" s="19" t="str">
        <f t="shared" si="5"/>
        <v/>
      </c>
      <c r="BA8" s="19" t="str">
        <f t="shared" si="6"/>
        <v/>
      </c>
      <c r="BB8" s="19" t="str">
        <f t="shared" si="6"/>
        <v/>
      </c>
      <c r="BC8" s="19" t="str">
        <f t="shared" si="6"/>
        <v/>
      </c>
      <c r="BD8" s="19" t="str">
        <f t="shared" si="6"/>
        <v/>
      </c>
      <c r="BE8" s="19" t="str">
        <f t="shared" si="6"/>
        <v/>
      </c>
      <c r="BF8" s="19" t="str">
        <f t="shared" si="6"/>
        <v/>
      </c>
      <c r="BG8" s="19" t="str">
        <f t="shared" si="6"/>
        <v/>
      </c>
      <c r="BH8" s="19" t="str">
        <f t="shared" si="6"/>
        <v/>
      </c>
      <c r="BI8" s="19" t="str">
        <f t="shared" si="6"/>
        <v/>
      </c>
      <c r="BJ8" s="19">
        <f>SUM(BA8:BI8)</f>
        <v>0</v>
      </c>
      <c r="BK8" s="19">
        <f t="shared" si="22"/>
        <v>0</v>
      </c>
      <c r="BL8" s="19">
        <f t="shared" si="23"/>
        <v>0</v>
      </c>
      <c r="BM8" s="19">
        <f t="shared" si="24"/>
        <v>0</v>
      </c>
      <c r="BN8" s="19">
        <f t="shared" si="7"/>
        <v>1.0000004</v>
      </c>
      <c r="BO8" s="19">
        <f t="shared" si="8"/>
        <v>0</v>
      </c>
      <c r="BP8" s="19">
        <f t="shared" si="25"/>
        <v>0</v>
      </c>
      <c r="BQ8" s="19">
        <f t="shared" si="9"/>
        <v>1.0000004</v>
      </c>
      <c r="BR8" s="19">
        <f t="shared" si="10"/>
        <v>0</v>
      </c>
      <c r="BS8" s="19">
        <f t="shared" si="41"/>
        <v>0</v>
      </c>
      <c r="BT8" s="19">
        <f t="shared" si="26"/>
        <v>1.0000004</v>
      </c>
      <c r="BU8" s="19">
        <f t="shared" si="11"/>
        <v>0</v>
      </c>
      <c r="BV8" s="19">
        <f t="shared" si="27"/>
        <v>0</v>
      </c>
      <c r="BW8" s="19">
        <f t="shared" si="28"/>
        <v>1.0000004</v>
      </c>
      <c r="BX8" s="19">
        <f t="shared" si="12"/>
        <v>0</v>
      </c>
      <c r="BY8" s="19">
        <f t="shared" si="29"/>
        <v>0</v>
      </c>
      <c r="BZ8" s="19">
        <f t="shared" si="30"/>
        <v>1.0000004</v>
      </c>
      <c r="CA8" s="19">
        <f t="shared" si="13"/>
        <v>0</v>
      </c>
      <c r="CB8" s="19">
        <f t="shared" si="31"/>
        <v>0</v>
      </c>
      <c r="CC8" s="19">
        <f t="shared" si="32"/>
        <v>1.0000004</v>
      </c>
      <c r="CD8" s="19">
        <f t="shared" si="14"/>
        <v>6</v>
      </c>
      <c r="CE8" s="19">
        <f t="shared" si="33"/>
        <v>6</v>
      </c>
      <c r="CF8" s="19">
        <f t="shared" si="34"/>
        <v>0</v>
      </c>
      <c r="CG8" s="19">
        <f t="shared" si="15"/>
        <v>0</v>
      </c>
      <c r="CH8" s="19">
        <f t="shared" si="35"/>
        <v>0</v>
      </c>
      <c r="CI8" s="19">
        <f t="shared" si="36"/>
        <v>0</v>
      </c>
      <c r="CJ8" s="19">
        <f t="shared" si="16"/>
        <v>0</v>
      </c>
      <c r="CK8" s="19">
        <f t="shared" si="37"/>
        <v>0</v>
      </c>
      <c r="CL8" s="19">
        <f t="shared" si="38"/>
        <v>0</v>
      </c>
      <c r="CM8" s="19">
        <f t="shared" si="17"/>
        <v>0</v>
      </c>
      <c r="CN8" s="19">
        <f t="shared" si="39"/>
        <v>0</v>
      </c>
    </row>
    <row r="9" spans="2:92" s="19" customFormat="1" ht="19.149999999999999" customHeight="1">
      <c r="B9" s="2">
        <v>7</v>
      </c>
      <c r="C9" s="10" t="s">
        <v>64</v>
      </c>
      <c r="D9" s="2" t="str">
        <f>TEXT(AX3,0)&amp;":"&amp;TEXT(AO3,0)</f>
        <v>:</v>
      </c>
      <c r="E9" s="2" t="str">
        <f>TEXT(AX4,0)&amp;":"&amp;TEXT(AO4,0)</f>
        <v>:</v>
      </c>
      <c r="F9" s="2" t="str">
        <f>TEXT(AX5,0)&amp;":"&amp;TEXT(AO5,0)</f>
        <v>:</v>
      </c>
      <c r="G9" s="2" t="str">
        <f>TEXT(AX6,0)&amp;":"&amp;TEXT(AO6,0)</f>
        <v>:</v>
      </c>
      <c r="H9" s="2" t="str">
        <f>TEXT(AX7,0)&amp;":"&amp;TEXT(AO7,0)</f>
        <v>:</v>
      </c>
      <c r="I9" s="2" t="str">
        <f>TEXT(AX8,0)&amp;":"&amp;TEXT(AO8,0)</f>
        <v>:</v>
      </c>
      <c r="J9" s="5"/>
      <c r="K9" s="8" t="str">
        <f>VLOOKUP($B9+K$1/100,$S$25:$T$139,2,0)</f>
        <v>:</v>
      </c>
      <c r="L9" s="8" t="str">
        <f>VLOOKUP($B9+L$1/100,$S$25:$T$139,2,0)</f>
        <v>:</v>
      </c>
      <c r="M9" s="2">
        <f>BJ9</f>
        <v>0</v>
      </c>
      <c r="N9" s="2" t="str">
        <f t="shared" si="19"/>
        <v>0:0</v>
      </c>
      <c r="O9" s="2">
        <f t="shared" si="20"/>
        <v>7</v>
      </c>
      <c r="P9" s="16"/>
      <c r="Q9" s="19" t="e">
        <f>IF(SEARCH($Q$1,D9)=1,$Q$12,(SEARCH($Q$1,D9)))</f>
        <v>#VALUE!</v>
      </c>
      <c r="R9" s="19" t="e">
        <f t="shared" si="2"/>
        <v>#VALUE!</v>
      </c>
      <c r="S9" s="19" t="e">
        <f t="shared" si="2"/>
        <v>#VALUE!</v>
      </c>
      <c r="T9" s="19" t="e">
        <f t="shared" si="2"/>
        <v>#VALUE!</v>
      </c>
      <c r="U9" s="19" t="e">
        <f t="shared" si="2"/>
        <v>#VALUE!</v>
      </c>
      <c r="V9" s="19" t="e">
        <f t="shared" si="2"/>
        <v>#VALUE!</v>
      </c>
      <c r="W9" s="19" t="e">
        <f t="shared" si="2"/>
        <v>#VALUE!</v>
      </c>
      <c r="X9" s="19" t="e">
        <f t="shared" si="2"/>
        <v>#VALUE!</v>
      </c>
      <c r="Y9" s="19" t="e">
        <f t="shared" si="2"/>
        <v>#VALUE!</v>
      </c>
      <c r="Z9" s="19">
        <f t="shared" si="3"/>
        <v>1</v>
      </c>
      <c r="AA9" s="19">
        <f t="shared" si="3"/>
        <v>1</v>
      </c>
      <c r="AB9" s="19">
        <f t="shared" si="3"/>
        <v>1</v>
      </c>
      <c r="AC9" s="19">
        <f t="shared" si="3"/>
        <v>1</v>
      </c>
      <c r="AD9" s="19">
        <f t="shared" si="3"/>
        <v>1</v>
      </c>
      <c r="AE9" s="19">
        <f t="shared" si="3"/>
        <v>1</v>
      </c>
      <c r="AF9" s="19">
        <f t="shared" si="3"/>
        <v>0</v>
      </c>
      <c r="AG9" s="19">
        <f t="shared" si="3"/>
        <v>1</v>
      </c>
      <c r="AH9" s="19">
        <f t="shared" si="3"/>
        <v>1</v>
      </c>
      <c r="AI9" s="19" t="str">
        <f t="shared" si="4"/>
        <v/>
      </c>
      <c r="AJ9" s="19" t="str">
        <f t="shared" si="4"/>
        <v/>
      </c>
      <c r="AK9" s="19" t="str">
        <f t="shared" si="4"/>
        <v/>
      </c>
      <c r="AL9" s="19" t="str">
        <f t="shared" si="4"/>
        <v/>
      </c>
      <c r="AM9" s="19" t="str">
        <f t="shared" si="4"/>
        <v/>
      </c>
      <c r="AN9" s="19" t="str">
        <f t="shared" si="4"/>
        <v/>
      </c>
      <c r="AO9" s="19" t="str">
        <f t="shared" si="4"/>
        <v/>
      </c>
      <c r="AP9" s="19" t="str">
        <f t="shared" si="4"/>
        <v/>
      </c>
      <c r="AQ9" s="19" t="str">
        <f t="shared" si="4"/>
        <v/>
      </c>
      <c r="AR9" s="19" t="str">
        <f t="shared" si="5"/>
        <v/>
      </c>
      <c r="AS9" s="19" t="str">
        <f t="shared" si="5"/>
        <v/>
      </c>
      <c r="AT9" s="19" t="str">
        <f t="shared" si="5"/>
        <v/>
      </c>
      <c r="AU9" s="19" t="str">
        <f t="shared" si="5"/>
        <v/>
      </c>
      <c r="AV9" s="19" t="str">
        <f t="shared" si="5"/>
        <v/>
      </c>
      <c r="AW9" s="19" t="str">
        <f t="shared" si="5"/>
        <v/>
      </c>
      <c r="AX9" s="19" t="str">
        <f t="shared" si="5"/>
        <v/>
      </c>
      <c r="AY9" s="19" t="str">
        <f t="shared" si="5"/>
        <v/>
      </c>
      <c r="AZ9" s="19" t="str">
        <f t="shared" si="5"/>
        <v/>
      </c>
      <c r="BA9" s="19" t="str">
        <f t="shared" si="6"/>
        <v/>
      </c>
      <c r="BB9" s="19" t="str">
        <f t="shared" si="6"/>
        <v/>
      </c>
      <c r="BC9" s="19" t="str">
        <f t="shared" si="6"/>
        <v/>
      </c>
      <c r="BD9" s="19" t="str">
        <f t="shared" si="6"/>
        <v/>
      </c>
      <c r="BE9" s="19" t="str">
        <f t="shared" si="6"/>
        <v/>
      </c>
      <c r="BF9" s="19" t="str">
        <f t="shared" si="6"/>
        <v/>
      </c>
      <c r="BG9" s="19" t="str">
        <f t="shared" si="6"/>
        <v/>
      </c>
      <c r="BH9" s="19" t="str">
        <f t="shared" si="6"/>
        <v/>
      </c>
      <c r="BI9" s="19" t="str">
        <f t="shared" si="6"/>
        <v/>
      </c>
      <c r="BJ9" s="19">
        <f t="shared" si="21"/>
        <v>0</v>
      </c>
      <c r="BK9" s="19">
        <f t="shared" si="22"/>
        <v>0</v>
      </c>
      <c r="BL9" s="19">
        <f t="shared" si="23"/>
        <v>0</v>
      </c>
      <c r="BM9" s="19">
        <f>BK9-BL9</f>
        <v>0</v>
      </c>
      <c r="BN9" s="19">
        <f t="shared" si="7"/>
        <v>1.0000003</v>
      </c>
      <c r="BO9" s="19">
        <f t="shared" si="8"/>
        <v>0</v>
      </c>
      <c r="BP9" s="19">
        <f t="shared" si="25"/>
        <v>0</v>
      </c>
      <c r="BQ9" s="19">
        <f t="shared" si="9"/>
        <v>1.0000003</v>
      </c>
      <c r="BR9" s="19">
        <f t="shared" si="10"/>
        <v>0</v>
      </c>
      <c r="BS9" s="19">
        <f t="shared" si="41"/>
        <v>0</v>
      </c>
      <c r="BT9" s="19">
        <f t="shared" si="26"/>
        <v>1.0000003</v>
      </c>
      <c r="BU9" s="19">
        <f t="shared" si="11"/>
        <v>0</v>
      </c>
      <c r="BV9" s="19">
        <f t="shared" si="27"/>
        <v>0</v>
      </c>
      <c r="BW9" s="19">
        <f t="shared" si="28"/>
        <v>1.0000003</v>
      </c>
      <c r="BX9" s="19">
        <f t="shared" si="12"/>
        <v>0</v>
      </c>
      <c r="BY9" s="19">
        <f t="shared" si="29"/>
        <v>0</v>
      </c>
      <c r="BZ9" s="19">
        <f t="shared" si="30"/>
        <v>1.0000003</v>
      </c>
      <c r="CA9" s="19">
        <f t="shared" si="13"/>
        <v>0</v>
      </c>
      <c r="CB9" s="19">
        <f t="shared" si="31"/>
        <v>0</v>
      </c>
      <c r="CC9" s="19">
        <f t="shared" si="32"/>
        <v>1.0000003</v>
      </c>
      <c r="CD9" s="19">
        <f t="shared" si="14"/>
        <v>0</v>
      </c>
      <c r="CE9" s="19">
        <f t="shared" si="33"/>
        <v>0</v>
      </c>
      <c r="CF9" s="19">
        <f t="shared" si="34"/>
        <v>1.0000003</v>
      </c>
      <c r="CG9" s="19">
        <f t="shared" si="15"/>
        <v>7</v>
      </c>
      <c r="CH9" s="19">
        <f t="shared" si="35"/>
        <v>7</v>
      </c>
      <c r="CI9" s="19">
        <f t="shared" si="36"/>
        <v>0</v>
      </c>
      <c r="CJ9" s="19">
        <f t="shared" si="16"/>
        <v>0</v>
      </c>
      <c r="CK9" s="19">
        <f t="shared" si="37"/>
        <v>0</v>
      </c>
      <c r="CL9" s="19">
        <f t="shared" si="38"/>
        <v>0</v>
      </c>
      <c r="CM9" s="19">
        <f t="shared" si="17"/>
        <v>0</v>
      </c>
      <c r="CN9" s="19">
        <f t="shared" si="39"/>
        <v>0</v>
      </c>
    </row>
    <row r="10" spans="2:92" s="19" customFormat="1" ht="19.149999999999999" customHeight="1">
      <c r="B10" s="2">
        <v>8</v>
      </c>
      <c r="C10" s="10" t="s">
        <v>60</v>
      </c>
      <c r="D10" s="2" t="str">
        <f>TEXT(AY3,0)&amp;":"&amp;TEXT(AP3,0)</f>
        <v>:</v>
      </c>
      <c r="E10" s="2" t="str">
        <f>TEXT(AY4,0)&amp;":"&amp;TEXT(AP4,0)</f>
        <v>:</v>
      </c>
      <c r="F10" s="2" t="str">
        <f>TEXT(AY5,0)&amp;":"&amp;TEXT(AP5,0)</f>
        <v>:</v>
      </c>
      <c r="G10" s="2" t="str">
        <f>TEXT(AY6,0)&amp;":"&amp;TEXT(AP6,0)</f>
        <v>:</v>
      </c>
      <c r="H10" s="2" t="str">
        <f>TEXT(AY7,0)&amp;":"&amp;TEXT(AP7,0)</f>
        <v>:</v>
      </c>
      <c r="I10" s="2" t="str">
        <f>TEXT(AY8,0)&amp;":"&amp;TEXT(AP8,0)</f>
        <v>:</v>
      </c>
      <c r="J10" s="2" t="str">
        <f>TEXT(AY9,0)&amp;":"&amp;TEXT(AP9,0)</f>
        <v>:</v>
      </c>
      <c r="K10" s="5"/>
      <c r="L10" s="8" t="str">
        <f>VLOOKUP($B10+L$1/100,$S$25:$T$139,2,0)</f>
        <v>:</v>
      </c>
      <c r="M10" s="2">
        <f>BJ10</f>
        <v>0</v>
      </c>
      <c r="N10" s="2" t="str">
        <f t="shared" si="19"/>
        <v>0:0</v>
      </c>
      <c r="O10" s="2">
        <f t="shared" si="20"/>
        <v>8</v>
      </c>
      <c r="P10" s="16"/>
      <c r="Q10" s="19" t="e">
        <f>IF(SEARCH($Q$1,D10)=1,$Q$12,(SEARCH($Q$1,D10)))</f>
        <v>#VALUE!</v>
      </c>
      <c r="R10" s="19" t="e">
        <f t="shared" si="2"/>
        <v>#VALUE!</v>
      </c>
      <c r="S10" s="19" t="e">
        <f t="shared" si="2"/>
        <v>#VALUE!</v>
      </c>
      <c r="T10" s="19" t="e">
        <f t="shared" si="2"/>
        <v>#VALUE!</v>
      </c>
      <c r="U10" s="19" t="e">
        <f t="shared" si="2"/>
        <v>#VALUE!</v>
      </c>
      <c r="V10" s="19" t="e">
        <f t="shared" si="2"/>
        <v>#VALUE!</v>
      </c>
      <c r="W10" s="19" t="e">
        <f t="shared" si="2"/>
        <v>#VALUE!</v>
      </c>
      <c r="X10" s="19" t="e">
        <f t="shared" si="2"/>
        <v>#VALUE!</v>
      </c>
      <c r="Y10" s="19" t="e">
        <f t="shared" si="2"/>
        <v>#VALUE!</v>
      </c>
      <c r="Z10" s="19">
        <f t="shared" si="3"/>
        <v>1</v>
      </c>
      <c r="AA10" s="19">
        <f t="shared" si="3"/>
        <v>1</v>
      </c>
      <c r="AB10" s="19">
        <f t="shared" si="3"/>
        <v>1</v>
      </c>
      <c r="AC10" s="19">
        <f t="shared" si="3"/>
        <v>1</v>
      </c>
      <c r="AD10" s="19">
        <f t="shared" si="3"/>
        <v>1</v>
      </c>
      <c r="AE10" s="19">
        <f t="shared" si="3"/>
        <v>1</v>
      </c>
      <c r="AF10" s="19">
        <f t="shared" si="3"/>
        <v>1</v>
      </c>
      <c r="AG10" s="19">
        <f t="shared" si="3"/>
        <v>0</v>
      </c>
      <c r="AH10" s="19">
        <f t="shared" si="3"/>
        <v>1</v>
      </c>
      <c r="AI10" s="19" t="str">
        <f t="shared" si="4"/>
        <v/>
      </c>
      <c r="AJ10" s="19" t="str">
        <f t="shared" si="4"/>
        <v/>
      </c>
      <c r="AK10" s="19" t="str">
        <f t="shared" si="4"/>
        <v/>
      </c>
      <c r="AL10" s="19" t="str">
        <f t="shared" si="4"/>
        <v/>
      </c>
      <c r="AM10" s="19" t="str">
        <f t="shared" si="4"/>
        <v/>
      </c>
      <c r="AN10" s="19" t="str">
        <f t="shared" si="4"/>
        <v/>
      </c>
      <c r="AO10" s="19" t="str">
        <f t="shared" si="4"/>
        <v/>
      </c>
      <c r="AP10" s="19" t="str">
        <f t="shared" si="4"/>
        <v/>
      </c>
      <c r="AQ10" s="19" t="str">
        <f t="shared" si="4"/>
        <v/>
      </c>
      <c r="AR10" s="19" t="str">
        <f t="shared" si="5"/>
        <v/>
      </c>
      <c r="AS10" s="19" t="str">
        <f t="shared" si="5"/>
        <v/>
      </c>
      <c r="AT10" s="19" t="str">
        <f t="shared" si="5"/>
        <v/>
      </c>
      <c r="AU10" s="19" t="str">
        <f t="shared" si="5"/>
        <v/>
      </c>
      <c r="AV10" s="19" t="str">
        <f t="shared" si="5"/>
        <v/>
      </c>
      <c r="AW10" s="19" t="str">
        <f t="shared" si="5"/>
        <v/>
      </c>
      <c r="AX10" s="19" t="str">
        <f t="shared" si="5"/>
        <v/>
      </c>
      <c r="AY10" s="19" t="str">
        <f t="shared" si="5"/>
        <v/>
      </c>
      <c r="AZ10" s="19" t="str">
        <f t="shared" si="5"/>
        <v/>
      </c>
      <c r="BA10" s="19" t="str">
        <f t="shared" si="6"/>
        <v/>
      </c>
      <c r="BB10" s="19" t="str">
        <f t="shared" si="6"/>
        <v/>
      </c>
      <c r="BC10" s="19" t="str">
        <f t="shared" si="6"/>
        <v/>
      </c>
      <c r="BD10" s="19" t="str">
        <f t="shared" si="6"/>
        <v/>
      </c>
      <c r="BE10" s="19" t="str">
        <f t="shared" si="6"/>
        <v/>
      </c>
      <c r="BF10" s="19" t="str">
        <f t="shared" si="6"/>
        <v/>
      </c>
      <c r="BG10" s="19" t="str">
        <f t="shared" si="6"/>
        <v/>
      </c>
      <c r="BH10" s="19" t="str">
        <f t="shared" si="6"/>
        <v/>
      </c>
      <c r="BI10" s="19" t="str">
        <f t="shared" si="6"/>
        <v/>
      </c>
      <c r="BJ10" s="19">
        <f t="shared" si="21"/>
        <v>0</v>
      </c>
      <c r="BK10" s="19">
        <f t="shared" si="22"/>
        <v>0</v>
      </c>
      <c r="BL10" s="19">
        <f t="shared" si="23"/>
        <v>0</v>
      </c>
      <c r="BM10" s="19">
        <f>BK10-BL10</f>
        <v>0</v>
      </c>
      <c r="BN10" s="19">
        <f t="shared" si="7"/>
        <v>1.0000001999999999</v>
      </c>
      <c r="BO10" s="19">
        <f t="shared" si="8"/>
        <v>0</v>
      </c>
      <c r="BP10" s="19">
        <f t="shared" si="25"/>
        <v>0</v>
      </c>
      <c r="BQ10" s="19">
        <f t="shared" si="9"/>
        <v>1.0000001999999999</v>
      </c>
      <c r="BR10" s="19">
        <f t="shared" si="10"/>
        <v>0</v>
      </c>
      <c r="BS10" s="19">
        <f t="shared" si="41"/>
        <v>0</v>
      </c>
      <c r="BT10" s="19">
        <f t="shared" si="26"/>
        <v>1.0000001999999999</v>
      </c>
      <c r="BU10" s="19">
        <f t="shared" si="11"/>
        <v>0</v>
      </c>
      <c r="BV10" s="19">
        <f t="shared" si="27"/>
        <v>0</v>
      </c>
      <c r="BW10" s="19">
        <f t="shared" si="28"/>
        <v>1.0000001999999999</v>
      </c>
      <c r="BX10" s="19">
        <f t="shared" si="12"/>
        <v>0</v>
      </c>
      <c r="BY10" s="19">
        <f t="shared" si="29"/>
        <v>0</v>
      </c>
      <c r="BZ10" s="19">
        <f t="shared" si="30"/>
        <v>1.0000001999999999</v>
      </c>
      <c r="CA10" s="19">
        <f t="shared" si="13"/>
        <v>0</v>
      </c>
      <c r="CB10" s="19">
        <f t="shared" si="31"/>
        <v>0</v>
      </c>
      <c r="CC10" s="19">
        <f t="shared" si="32"/>
        <v>1.0000001999999999</v>
      </c>
      <c r="CD10" s="19">
        <f t="shared" si="14"/>
        <v>0</v>
      </c>
      <c r="CE10" s="19">
        <f t="shared" si="33"/>
        <v>0</v>
      </c>
      <c r="CF10" s="19">
        <f t="shared" si="34"/>
        <v>1.0000001999999999</v>
      </c>
      <c r="CG10" s="19">
        <f t="shared" si="15"/>
        <v>0</v>
      </c>
      <c r="CH10" s="19">
        <f t="shared" si="35"/>
        <v>0</v>
      </c>
      <c r="CI10" s="19">
        <f t="shared" si="36"/>
        <v>1.0000001999999999</v>
      </c>
      <c r="CJ10" s="19">
        <f t="shared" si="16"/>
        <v>8</v>
      </c>
      <c r="CK10" s="19">
        <f t="shared" si="37"/>
        <v>8</v>
      </c>
      <c r="CL10" s="19">
        <f t="shared" si="38"/>
        <v>0</v>
      </c>
      <c r="CM10" s="19">
        <f t="shared" si="17"/>
        <v>0</v>
      </c>
      <c r="CN10" s="19">
        <f t="shared" si="39"/>
        <v>0</v>
      </c>
    </row>
    <row r="11" spans="2:92" s="19" customFormat="1" ht="19.149999999999999" customHeight="1">
      <c r="B11" s="2">
        <v>9</v>
      </c>
      <c r="C11" s="10" t="s">
        <v>61</v>
      </c>
      <c r="D11" s="2" t="str">
        <f>TEXT(AZ3,0)&amp;":"&amp;TEXT(AQ3,0)</f>
        <v>:</v>
      </c>
      <c r="E11" s="2" t="str">
        <f>TEXT(AZ4,0)&amp;":"&amp;TEXT(AQ4,0)</f>
        <v>:</v>
      </c>
      <c r="F11" s="2" t="str">
        <f>TEXT(AZ5,0)&amp;":"&amp;TEXT(AQ5,0)</f>
        <v>:</v>
      </c>
      <c r="G11" s="2" t="str">
        <f>TEXT(AZ6,0)&amp;":"&amp;TEXT(AQ6,0)</f>
        <v>:</v>
      </c>
      <c r="H11" s="2" t="str">
        <f>TEXT(AZ7,0)&amp;":"&amp;TEXT(AQ7,0)</f>
        <v>:</v>
      </c>
      <c r="I11" s="2" t="str">
        <f>TEXT(AZ8,0)&amp;":"&amp;TEXT(AQ8,0)</f>
        <v>:</v>
      </c>
      <c r="J11" s="2" t="str">
        <f>TEXT(AZ9,0)&amp;":"&amp;TEXT(AQ9,0)</f>
        <v>:</v>
      </c>
      <c r="K11" s="2" t="str">
        <f>TEXT(AZ10,0)&amp;":"&amp;TEXT(AQ10,0)</f>
        <v>:</v>
      </c>
      <c r="L11" s="5"/>
      <c r="M11" s="2">
        <f>BJ11</f>
        <v>0</v>
      </c>
      <c r="N11" s="2" t="str">
        <f t="shared" ref="N11" si="42">TEXT(BK11,0)&amp;":"&amp;TEXT(BL11,0)</f>
        <v>0:0</v>
      </c>
      <c r="O11" s="2">
        <f t="shared" si="20"/>
        <v>9</v>
      </c>
      <c r="P11" s="16"/>
      <c r="Q11" s="19" t="e">
        <f>IF(SEARCH($Q$1,D11)=1,$Q$12,(SEARCH($Q$1,D11)))</f>
        <v>#VALUE!</v>
      </c>
      <c r="R11" s="19" t="e">
        <f t="shared" ref="R11" si="43">IF(SEARCH($Q$1,E11)=1,$Q$12,(SEARCH($Q$1,E11)))</f>
        <v>#VALUE!</v>
      </c>
      <c r="S11" s="19" t="e">
        <f t="shared" ref="S11" si="44">IF(SEARCH($Q$1,F11)=1,$Q$12,(SEARCH($Q$1,F11)))</f>
        <v>#VALUE!</v>
      </c>
      <c r="T11" s="19" t="e">
        <f t="shared" ref="T11" si="45">IF(SEARCH($Q$1,G11)=1,$Q$12,(SEARCH($Q$1,G11)))</f>
        <v>#VALUE!</v>
      </c>
      <c r="U11" s="19" t="e">
        <f t="shared" ref="U11" si="46">IF(SEARCH($Q$1,H11)=1,$Q$12,(SEARCH($Q$1,H11)))</f>
        <v>#VALUE!</v>
      </c>
      <c r="V11" s="19" t="e">
        <f t="shared" ref="V11" si="47">IF(SEARCH($Q$1,I11)=1,$Q$12,(SEARCH($Q$1,I11)))</f>
        <v>#VALUE!</v>
      </c>
      <c r="W11" s="19" t="e">
        <f t="shared" ref="W11" si="48">IF(SEARCH($Q$1,J11)=1,$Q$12,(SEARCH($Q$1,J11)))</f>
        <v>#VALUE!</v>
      </c>
      <c r="X11" s="19" t="e">
        <f t="shared" ref="X11:Y11" si="49">IF(SEARCH($Q$1,K11)=1,$Q$12,(SEARCH($Q$1,K11)))</f>
        <v>#VALUE!</v>
      </c>
      <c r="Y11" s="19" t="e">
        <f t="shared" si="49"/>
        <v>#VALUE!</v>
      </c>
      <c r="Z11" s="19">
        <f t="shared" ref="Z11" si="50">LEN(D11)</f>
        <v>1</v>
      </c>
      <c r="AA11" s="19">
        <f t="shared" ref="AA11" si="51">LEN(E11)</f>
        <v>1</v>
      </c>
      <c r="AB11" s="19">
        <f t="shared" ref="AB11" si="52">LEN(F11)</f>
        <v>1</v>
      </c>
      <c r="AC11" s="19">
        <f t="shared" ref="AC11" si="53">LEN(G11)</f>
        <v>1</v>
      </c>
      <c r="AD11" s="19">
        <f t="shared" ref="AD11" si="54">LEN(H11)</f>
        <v>1</v>
      </c>
      <c r="AE11" s="19">
        <f t="shared" ref="AE11" si="55">LEN(I11)</f>
        <v>1</v>
      </c>
      <c r="AF11" s="19">
        <f t="shared" ref="AF11" si="56">LEN(J11)</f>
        <v>1</v>
      </c>
      <c r="AG11" s="19">
        <f t="shared" ref="AG11:AH11" si="57">LEN(K11)</f>
        <v>1</v>
      </c>
      <c r="AH11" s="19">
        <f t="shared" si="57"/>
        <v>0</v>
      </c>
      <c r="AI11" s="19" t="str">
        <f t="shared" ref="AI11" si="58">IF(TYPE(Q11)=1,VALUE(LEFT(D11,Q11-1)),"")</f>
        <v/>
      </c>
      <c r="AJ11" s="19" t="str">
        <f t="shared" ref="AJ11" si="59">IF(TYPE(R11)=1,VALUE(LEFT(E11,R11-1)),"")</f>
        <v/>
      </c>
      <c r="AK11" s="19" t="str">
        <f t="shared" ref="AK11" si="60">IF(TYPE(S11)=1,VALUE(LEFT(F11,S11-1)),"")</f>
        <v/>
      </c>
      <c r="AL11" s="19" t="str">
        <f t="shared" ref="AL11" si="61">IF(TYPE(T11)=1,VALUE(LEFT(G11,T11-1)),"")</f>
        <v/>
      </c>
      <c r="AM11" s="19" t="str">
        <f t="shared" ref="AM11" si="62">IF(TYPE(U11)=1,VALUE(LEFT(H11,U11-1)),"")</f>
        <v/>
      </c>
      <c r="AN11" s="19" t="str">
        <f t="shared" ref="AN11" si="63">IF(TYPE(V11)=1,VALUE(LEFT(I11,V11-1)),"")</f>
        <v/>
      </c>
      <c r="AO11" s="19" t="str">
        <f t="shared" ref="AO11" si="64">IF(TYPE(W11)=1,VALUE(LEFT(J11,W11-1)),"")</f>
        <v/>
      </c>
      <c r="AP11" s="19" t="str">
        <f t="shared" ref="AP11:AQ11" si="65">IF(TYPE(X11)=1,VALUE(LEFT(K11,X11-1)),"")</f>
        <v/>
      </c>
      <c r="AQ11" s="19" t="str">
        <f t="shared" si="65"/>
        <v/>
      </c>
      <c r="AR11" s="19" t="str">
        <f t="shared" ref="AR11" si="66">IF(TYPE(Q11)=1,VALUE(RIGHT(D11,Z11-Q11)),"")</f>
        <v/>
      </c>
      <c r="AS11" s="19" t="str">
        <f t="shared" ref="AS11" si="67">IF(TYPE(R11)=1,VALUE(RIGHT(E11,AA11-R11)),"")</f>
        <v/>
      </c>
      <c r="AT11" s="19" t="str">
        <f t="shared" ref="AT11" si="68">IF(TYPE(S11)=1,VALUE(RIGHT(F11,AB11-S11)),"")</f>
        <v/>
      </c>
      <c r="AU11" s="19" t="str">
        <f t="shared" ref="AU11" si="69">IF(TYPE(T11)=1,VALUE(RIGHT(G11,AC11-T11)),"")</f>
        <v/>
      </c>
      <c r="AV11" s="19" t="str">
        <f t="shared" ref="AV11" si="70">IF(TYPE(U11)=1,VALUE(RIGHT(H11,AD11-U11)),"")</f>
        <v/>
      </c>
      <c r="AW11" s="19" t="str">
        <f t="shared" ref="AW11" si="71">IF(TYPE(V11)=1,VALUE(RIGHT(I11,AE11-V11)),"")</f>
        <v/>
      </c>
      <c r="AX11" s="19" t="str">
        <f t="shared" ref="AX11" si="72">IF(TYPE(W11)=1,VALUE(RIGHT(J11,AF11-W11)),"")</f>
        <v/>
      </c>
      <c r="AY11" s="19" t="str">
        <f t="shared" ref="AY11:AZ11" si="73">IF(TYPE(X11)=1,VALUE(RIGHT(K11,AG11-X11)),"")</f>
        <v/>
      </c>
      <c r="AZ11" s="19" t="str">
        <f t="shared" si="73"/>
        <v/>
      </c>
      <c r="BA11" s="19" t="str">
        <f t="shared" ref="BA11" si="74">IF(TYPE(Q11)=1,IF(AI11&gt;AR11,2,IF(AI11=AR11,1,0)),"")</f>
        <v/>
      </c>
      <c r="BB11" s="19" t="str">
        <f t="shared" ref="BB11" si="75">IF(TYPE(R11)=1,IF(AJ11&gt;AS11,2,IF(AJ11=AS11,1,0)),"")</f>
        <v/>
      </c>
      <c r="BC11" s="19" t="str">
        <f t="shared" ref="BC11" si="76">IF(TYPE(S11)=1,IF(AK11&gt;AT11,2,IF(AK11=AT11,1,0)),"")</f>
        <v/>
      </c>
      <c r="BD11" s="19" t="str">
        <f t="shared" ref="BD11" si="77">IF(TYPE(T11)=1,IF(AL11&gt;AU11,2,IF(AL11=AU11,1,0)),"")</f>
        <v/>
      </c>
      <c r="BE11" s="19" t="str">
        <f t="shared" ref="BE11" si="78">IF(TYPE(U11)=1,IF(AM11&gt;AV11,2,IF(AM11=AV11,1,0)),"")</f>
        <v/>
      </c>
      <c r="BF11" s="19" t="str">
        <f t="shared" ref="BF11" si="79">IF(TYPE(V11)=1,IF(AN11&gt;AW11,2,IF(AN11=AW11,1,0)),"")</f>
        <v/>
      </c>
      <c r="BG11" s="19" t="str">
        <f>IF(TYPE(W11)=1,IF(AO11&gt;AX11,2,IF(AO11=AX11,1,0)),"")</f>
        <v/>
      </c>
      <c r="BH11" s="19" t="str">
        <f>IF(TYPE(X11)=1,IF(AP11&gt;AY11,2,IF(AP11=AY11,1,0)),"")</f>
        <v/>
      </c>
      <c r="BI11" s="19" t="str">
        <f>IF(TYPE(Y11)=1,IF(AQ11&gt;AZ11,2,IF(AQ11=AZ11,1,0)),"")</f>
        <v/>
      </c>
      <c r="BJ11" s="19">
        <f t="shared" si="21"/>
        <v>0</v>
      </c>
      <c r="BK11" s="19">
        <f t="shared" si="22"/>
        <v>0</v>
      </c>
      <c r="BL11" s="19">
        <f t="shared" si="23"/>
        <v>0</v>
      </c>
      <c r="BM11" s="19">
        <f>BK11-BL11</f>
        <v>0</v>
      </c>
      <c r="BN11" s="19">
        <f t="shared" ref="BN11" si="80">BJ11+BM11/1000+BK11/1000000+(10-B11)/10000000+1</f>
        <v>1.0000001000000001</v>
      </c>
      <c r="BO11" s="19">
        <f t="shared" ref="BO11" si="81">IF(BN11=BN$13,BO$2,0)</f>
        <v>0</v>
      </c>
      <c r="BP11" s="19">
        <f t="shared" ref="BP11" si="82">BO11*$B11/BO$2</f>
        <v>0</v>
      </c>
      <c r="BQ11" s="19">
        <f t="shared" ref="BQ11" si="83">(BO$2-BO11)*BN11</f>
        <v>1.0000001000000001</v>
      </c>
      <c r="BR11" s="19">
        <f t="shared" ref="BR11" si="84">IF(BQ11=BQ$13,BR$2,0)</f>
        <v>0</v>
      </c>
      <c r="BS11" s="19">
        <f t="shared" ref="BS11" si="85">BR11*$B11/BR$2</f>
        <v>0</v>
      </c>
      <c r="BT11" s="19">
        <f t="shared" ref="BT11" si="86">(BR$2-BR11)*BQ11/BR$2</f>
        <v>1.0000001000000001</v>
      </c>
      <c r="BU11" s="19">
        <f t="shared" ref="BU11" si="87">IF(BT11=BT$13,BU$2,0)</f>
        <v>0</v>
      </c>
      <c r="BV11" s="19">
        <f t="shared" ref="BV11" si="88">BU11*$B11/BU$2</f>
        <v>0</v>
      </c>
      <c r="BW11" s="19">
        <f t="shared" ref="BW11" si="89">(BU$2-BU11)*BT11/BU$2</f>
        <v>1.0000001000000001</v>
      </c>
      <c r="BX11" s="19">
        <f t="shared" ref="BX11" si="90">IF(BW11=BW$13,BX$2,0)</f>
        <v>0</v>
      </c>
      <c r="BY11" s="19">
        <f t="shared" ref="BY11" si="91">BX11*$B11/BX$2</f>
        <v>0</v>
      </c>
      <c r="BZ11" s="19">
        <f t="shared" ref="BZ11" si="92">(BX$2-BX11)*BW11/BX$2</f>
        <v>1.0000001000000001</v>
      </c>
      <c r="CA11" s="19">
        <f t="shared" ref="CA11" si="93">IF(BZ11=BZ$13,CA$2,0)</f>
        <v>0</v>
      </c>
      <c r="CB11" s="19">
        <f t="shared" ref="CB11" si="94">CA11*$B11/CA$2</f>
        <v>0</v>
      </c>
      <c r="CC11" s="19">
        <f t="shared" ref="CC11" si="95">(CA$2-CA11)*BZ11/CA$2</f>
        <v>1.0000001000000001</v>
      </c>
      <c r="CD11" s="19">
        <f t="shared" ref="CD11" si="96">IF(CC11=CC$13,CD$2,0)</f>
        <v>0</v>
      </c>
      <c r="CE11" s="19">
        <f t="shared" ref="CE11" si="97">CD11*$B11/CD$2</f>
        <v>0</v>
      </c>
      <c r="CF11" s="19">
        <f t="shared" ref="CF11" si="98">(CD$2-CD11)*CC11/CD$2</f>
        <v>1.0000001000000001</v>
      </c>
      <c r="CG11" s="19">
        <f t="shared" ref="CG11" si="99">IF(CF11=CF$13,CG$2,0)</f>
        <v>0</v>
      </c>
      <c r="CH11" s="19">
        <f t="shared" ref="CH11" si="100">CG11*$B11/CG$2</f>
        <v>0</v>
      </c>
      <c r="CI11" s="19">
        <f t="shared" ref="CI11" si="101">(CG$2-CG11)*CF11/CG$2</f>
        <v>1.0000001000000001</v>
      </c>
      <c r="CJ11" s="19">
        <f t="shared" ref="CJ11" si="102">IF(CI11=CI$13,CJ$2,0)</f>
        <v>0</v>
      </c>
      <c r="CK11" s="19">
        <f t="shared" ref="CK11" si="103">CJ11*$B11/CJ$2</f>
        <v>0</v>
      </c>
      <c r="CL11" s="19">
        <f t="shared" si="38"/>
        <v>1.0000001000000001</v>
      </c>
      <c r="CM11" s="19">
        <f t="shared" si="17"/>
        <v>9</v>
      </c>
      <c r="CN11" s="19">
        <f t="shared" si="39"/>
        <v>9</v>
      </c>
    </row>
    <row r="12" spans="2:92" ht="26.45" customHeight="1">
      <c r="Q12" t="e">
        <f>SEARCH($Q$1,D12)</f>
        <v>#VALUE!</v>
      </c>
      <c r="BK12" s="19">
        <f>SUM(BK3:BK11)</f>
        <v>0</v>
      </c>
      <c r="BL12" s="19">
        <f>SUM(BL3:BL11)</f>
        <v>0</v>
      </c>
      <c r="BM12" s="19" t="e">
        <f>V24+W24</f>
        <v>#VALUE!</v>
      </c>
    </row>
    <row r="13" spans="2:92">
      <c r="B13" s="1" t="s">
        <v>3</v>
      </c>
      <c r="D13" s="21" t="s">
        <v>9</v>
      </c>
      <c r="E13" s="21" t="s">
        <v>10</v>
      </c>
      <c r="F13" s="21" t="s">
        <v>11</v>
      </c>
      <c r="G13" s="21" t="s">
        <v>12</v>
      </c>
      <c r="H13" t="s">
        <v>1</v>
      </c>
      <c r="I13" t="s">
        <v>7</v>
      </c>
      <c r="BN13">
        <f>MAX(BN3:BN12)</f>
        <v>1.0000009000000001</v>
      </c>
      <c r="BQ13">
        <f>MAX(BQ3:BQ12)</f>
        <v>1.0000008</v>
      </c>
      <c r="BT13">
        <f>MAX(BT3:BT12)</f>
        <v>1.0000007</v>
      </c>
      <c r="BW13">
        <f>MAX(BW3:BW12)</f>
        <v>1.0000005999999999</v>
      </c>
      <c r="BZ13">
        <f>MAX(BZ3:BZ12)</f>
        <v>1.0000005000000001</v>
      </c>
      <c r="CC13">
        <f>MAX(CC3:CC12)</f>
        <v>1.0000004</v>
      </c>
      <c r="CF13">
        <f>MAX(CF3:CF12)</f>
        <v>1.0000003</v>
      </c>
      <c r="CI13">
        <f>MAX(CI3:CI12)</f>
        <v>1.0000001999999999</v>
      </c>
      <c r="CL13">
        <f>MAX(CL3:CL12)</f>
        <v>1.0000001000000001</v>
      </c>
    </row>
    <row r="14" spans="2:92" ht="19.149999999999999" customHeight="1">
      <c r="B14" s="6">
        <v>1</v>
      </c>
      <c r="C14" s="7" t="str">
        <f>VLOOKUP(BN14,$B$3:$N$11,2)</f>
        <v>Malacky</v>
      </c>
      <c r="D14" s="6">
        <f>VLOOKUP($BN14,$R$14:$U$23,2,0)</f>
        <v>0</v>
      </c>
      <c r="E14" s="6">
        <f>VLOOKUP($BN14,$R$14:$U$22,3,0)</f>
        <v>0</v>
      </c>
      <c r="F14" s="6">
        <f>VLOOKUP($BN14,$R$14:$U$22,4,0)</f>
        <v>0</v>
      </c>
      <c r="G14" s="6">
        <f>VLOOKUP($BN14,$R$14:$V$22,5,0)</f>
        <v>0</v>
      </c>
      <c r="H14" s="6">
        <f>VLOOKUP(BN14,$B$3:$O$11,12)</f>
        <v>0</v>
      </c>
      <c r="I14" s="22" t="str">
        <f>VLOOKUP(BN14,$B$3:$O$11,13)</f>
        <v>0:0</v>
      </c>
      <c r="J14" s="6"/>
      <c r="K14" s="6"/>
      <c r="L14" s="6"/>
      <c r="R14">
        <v>1</v>
      </c>
      <c r="S14">
        <f>SUM(W14:AJ14)</f>
        <v>0</v>
      </c>
      <c r="T14">
        <f>SUMIF(BA3:BI3,2)/2</f>
        <v>0</v>
      </c>
      <c r="U14">
        <f>SUMIF(BA3:BI3,1)</f>
        <v>0</v>
      </c>
      <c r="V14">
        <f>S14-T14-U14</f>
        <v>0</v>
      </c>
      <c r="W14">
        <f t="shared" ref="W14:W22" si="104">IF(Z3&gt;1,1,0)</f>
        <v>0</v>
      </c>
      <c r="X14">
        <f t="shared" ref="X14:X22" si="105">IF(AA3&gt;1,1,0)</f>
        <v>0</v>
      </c>
      <c r="Y14">
        <f t="shared" ref="Y14:Y22" si="106">IF(AB3&gt;1,1,0)</f>
        <v>0</v>
      </c>
      <c r="Z14">
        <f t="shared" ref="Z14:Z22" si="107">IF(AC3&gt;1,1,0)</f>
        <v>0</v>
      </c>
      <c r="AA14">
        <f t="shared" ref="AA14:AA22" si="108">IF(AD3&gt;1,1,0)</f>
        <v>0</v>
      </c>
      <c r="AB14">
        <f t="shared" ref="AB14:AB22" si="109">IF(AE3&gt;1,1,0)</f>
        <v>0</v>
      </c>
      <c r="AC14">
        <f t="shared" ref="AC14:AC22" si="110">IF(AF3&gt;1,1,0)</f>
        <v>0</v>
      </c>
      <c r="AD14">
        <f t="shared" ref="AD14:AD22" si="111">IF(AG3&gt;1,1,0)</f>
        <v>0</v>
      </c>
      <c r="AE14">
        <f t="shared" ref="AE14:AE22" si="112">IF(AH3&gt;1,1,0)</f>
        <v>0</v>
      </c>
      <c r="BF14">
        <f>P3</f>
        <v>0</v>
      </c>
      <c r="BJ14">
        <v>1</v>
      </c>
      <c r="BK14" t="e">
        <f>VLOOKUP(BJ14,$BF$14:$BJ$22,5,0)</f>
        <v>#N/A</v>
      </c>
      <c r="BN14" s="19">
        <f>IF(TYPE(BK14)=1,BK14,BO14)</f>
        <v>1</v>
      </c>
      <c r="BO14" s="19">
        <f>SUM(BP3:BP12)</f>
        <v>1</v>
      </c>
    </row>
    <row r="15" spans="2:92" ht="19.149999999999999" customHeight="1">
      <c r="B15" s="6">
        <v>2</v>
      </c>
      <c r="C15" s="7" t="str">
        <f t="shared" ref="C15:C22" si="113">VLOOKUP(BN15,$B$3:$N$11,2)</f>
        <v>Bytča B</v>
      </c>
      <c r="D15" s="6">
        <f t="shared" ref="D15:D22" si="114">VLOOKUP($BN15,$R$14:$U$23,2,0)</f>
        <v>0</v>
      </c>
      <c r="E15" s="6">
        <f t="shared" ref="E15:E22" si="115">VLOOKUP($BN15,$R$14:$U$22,3,0)</f>
        <v>0</v>
      </c>
      <c r="F15" s="6">
        <f t="shared" ref="F15:F22" si="116">VLOOKUP($BN15,$R$14:$U$22,4,0)</f>
        <v>0</v>
      </c>
      <c r="G15" s="6">
        <f t="shared" ref="G15:G22" si="117">VLOOKUP($BN15,$R$14:$V$22,5,0)</f>
        <v>0</v>
      </c>
      <c r="H15" s="6">
        <f t="shared" ref="H15:H22" si="118">VLOOKUP(BN15,$B$3:$O$11,12)</f>
        <v>0</v>
      </c>
      <c r="I15" s="22" t="str">
        <f t="shared" ref="I15:I22" si="119">VLOOKUP(BN15,$B$3:$O$11,13)</f>
        <v>0:0</v>
      </c>
      <c r="J15" s="6"/>
      <c r="K15" s="6"/>
      <c r="L15" s="6"/>
      <c r="R15">
        <v>2</v>
      </c>
      <c r="S15">
        <f t="shared" ref="S15:S21" si="120">SUM(W15:AJ15)</f>
        <v>0</v>
      </c>
      <c r="T15">
        <f t="shared" ref="T15:T22" si="121">SUMIF(BA4:BI4,2)/2</f>
        <v>0</v>
      </c>
      <c r="U15">
        <f t="shared" ref="U15:U22" si="122">SUMIF(BA4:BI4,1)</f>
        <v>0</v>
      </c>
      <c r="V15">
        <f t="shared" ref="V15:V21" si="123">S15-T15-U15</f>
        <v>0</v>
      </c>
      <c r="W15">
        <f t="shared" si="104"/>
        <v>0</v>
      </c>
      <c r="X15">
        <f t="shared" si="105"/>
        <v>0</v>
      </c>
      <c r="Y15">
        <f t="shared" si="106"/>
        <v>0</v>
      </c>
      <c r="Z15">
        <f t="shared" si="107"/>
        <v>0</v>
      </c>
      <c r="AA15">
        <f t="shared" si="108"/>
        <v>0</v>
      </c>
      <c r="AB15">
        <f t="shared" si="109"/>
        <v>0</v>
      </c>
      <c r="AC15">
        <f t="shared" si="110"/>
        <v>0</v>
      </c>
      <c r="AD15">
        <f t="shared" si="111"/>
        <v>0</v>
      </c>
      <c r="AE15">
        <f t="shared" si="112"/>
        <v>0</v>
      </c>
      <c r="BF15">
        <f t="shared" ref="BF15:BF21" si="124">P4</f>
        <v>0</v>
      </c>
      <c r="BJ15">
        <v>2</v>
      </c>
      <c r="BK15" t="e">
        <f t="shared" ref="BK15:BK22" si="125">VLOOKUP(BJ15,$BF$14:$BJ$22,5,0)</f>
        <v>#N/A</v>
      </c>
      <c r="BN15" s="19">
        <f t="shared" ref="BN15:BN21" si="126">IF(TYPE(BK15)=1,BK15,BO15)</f>
        <v>2</v>
      </c>
      <c r="BO15" s="19">
        <f>SUM(BS3:BS12)</f>
        <v>2</v>
      </c>
    </row>
    <row r="16" spans="2:92" ht="19.149999999999999" customHeight="1">
      <c r="B16" s="6">
        <v>3</v>
      </c>
      <c r="C16" s="7" t="str">
        <f t="shared" si="113"/>
        <v>Zubří</v>
      </c>
      <c r="D16" s="6">
        <f t="shared" si="114"/>
        <v>0</v>
      </c>
      <c r="E16" s="6">
        <f t="shared" si="115"/>
        <v>0</v>
      </c>
      <c r="F16" s="6">
        <f t="shared" si="116"/>
        <v>0</v>
      </c>
      <c r="G16" s="6">
        <f t="shared" si="117"/>
        <v>0</v>
      </c>
      <c r="H16" s="6">
        <f t="shared" si="118"/>
        <v>0</v>
      </c>
      <c r="I16" s="22" t="str">
        <f t="shared" si="119"/>
        <v>0:0</v>
      </c>
      <c r="J16" s="6"/>
      <c r="K16" s="6"/>
      <c r="L16" s="6"/>
      <c r="R16">
        <v>3</v>
      </c>
      <c r="S16">
        <f t="shared" si="120"/>
        <v>0</v>
      </c>
      <c r="T16">
        <f t="shared" si="121"/>
        <v>0</v>
      </c>
      <c r="U16">
        <f t="shared" si="122"/>
        <v>0</v>
      </c>
      <c r="V16">
        <f t="shared" si="123"/>
        <v>0</v>
      </c>
      <c r="W16">
        <f t="shared" si="104"/>
        <v>0</v>
      </c>
      <c r="X16">
        <f t="shared" si="105"/>
        <v>0</v>
      </c>
      <c r="Y16">
        <f t="shared" si="106"/>
        <v>0</v>
      </c>
      <c r="Z16">
        <f t="shared" si="107"/>
        <v>0</v>
      </c>
      <c r="AA16">
        <f t="shared" si="108"/>
        <v>0</v>
      </c>
      <c r="AB16">
        <f t="shared" si="109"/>
        <v>0</v>
      </c>
      <c r="AC16">
        <f t="shared" si="110"/>
        <v>0</v>
      </c>
      <c r="AD16">
        <f t="shared" si="111"/>
        <v>0</v>
      </c>
      <c r="AE16">
        <f t="shared" si="112"/>
        <v>0</v>
      </c>
      <c r="BF16">
        <f t="shared" si="124"/>
        <v>0</v>
      </c>
      <c r="BJ16">
        <v>3</v>
      </c>
      <c r="BK16" t="e">
        <f t="shared" si="125"/>
        <v>#N/A</v>
      </c>
      <c r="BN16" s="19">
        <f t="shared" si="126"/>
        <v>3</v>
      </c>
      <c r="BO16" s="19">
        <f>SUM(BV3:BV12)</f>
        <v>3</v>
      </c>
    </row>
    <row r="17" spans="1:67" ht="19.149999999999999" customHeight="1">
      <c r="B17" s="6">
        <v>4</v>
      </c>
      <c r="C17" s="7" t="str">
        <f t="shared" si="113"/>
        <v>Zlín B</v>
      </c>
      <c r="D17" s="6">
        <f t="shared" si="114"/>
        <v>0</v>
      </c>
      <c r="E17" s="6">
        <f t="shared" si="115"/>
        <v>0</v>
      </c>
      <c r="F17" s="6">
        <f t="shared" si="116"/>
        <v>0</v>
      </c>
      <c r="G17" s="6">
        <f t="shared" si="117"/>
        <v>0</v>
      </c>
      <c r="H17" s="6">
        <f t="shared" si="118"/>
        <v>0</v>
      </c>
      <c r="I17" s="22" t="str">
        <f t="shared" si="119"/>
        <v>0:0</v>
      </c>
      <c r="J17" s="6"/>
      <c r="K17" s="6"/>
      <c r="L17" s="6"/>
      <c r="R17">
        <v>4</v>
      </c>
      <c r="S17">
        <f t="shared" si="120"/>
        <v>0</v>
      </c>
      <c r="T17">
        <f t="shared" si="121"/>
        <v>0</v>
      </c>
      <c r="U17">
        <f t="shared" si="122"/>
        <v>0</v>
      </c>
      <c r="V17">
        <f t="shared" si="123"/>
        <v>0</v>
      </c>
      <c r="W17">
        <f t="shared" si="104"/>
        <v>0</v>
      </c>
      <c r="X17">
        <f t="shared" si="105"/>
        <v>0</v>
      </c>
      <c r="Y17">
        <f t="shared" si="106"/>
        <v>0</v>
      </c>
      <c r="Z17">
        <f t="shared" si="107"/>
        <v>0</v>
      </c>
      <c r="AA17">
        <f t="shared" si="108"/>
        <v>0</v>
      </c>
      <c r="AB17">
        <f t="shared" si="109"/>
        <v>0</v>
      </c>
      <c r="AC17">
        <f t="shared" si="110"/>
        <v>0</v>
      </c>
      <c r="AD17">
        <f t="shared" si="111"/>
        <v>0</v>
      </c>
      <c r="AE17">
        <f t="shared" si="112"/>
        <v>0</v>
      </c>
      <c r="BF17">
        <f t="shared" si="124"/>
        <v>0</v>
      </c>
      <c r="BJ17">
        <v>4</v>
      </c>
      <c r="BK17" t="e">
        <f t="shared" si="125"/>
        <v>#N/A</v>
      </c>
      <c r="BN17" s="19">
        <f t="shared" si="126"/>
        <v>4</v>
      </c>
      <c r="BO17" s="19">
        <f>SUM(BY3:BY12)</f>
        <v>4</v>
      </c>
    </row>
    <row r="18" spans="1:67" ht="19.149999999999999" customHeight="1">
      <c r="B18" s="6">
        <v>5</v>
      </c>
      <c r="C18" s="7" t="str">
        <f t="shared" si="113"/>
        <v>Trenčín</v>
      </c>
      <c r="D18" s="6">
        <f t="shared" si="114"/>
        <v>0</v>
      </c>
      <c r="E18" s="6">
        <f t="shared" si="115"/>
        <v>0</v>
      </c>
      <c r="F18" s="6">
        <f t="shared" si="116"/>
        <v>0</v>
      </c>
      <c r="G18" s="6">
        <f t="shared" si="117"/>
        <v>0</v>
      </c>
      <c r="H18" s="6">
        <f t="shared" si="118"/>
        <v>0</v>
      </c>
      <c r="I18" s="22" t="str">
        <f t="shared" si="119"/>
        <v>0:0</v>
      </c>
      <c r="J18" s="6"/>
      <c r="K18" s="6"/>
      <c r="L18" s="6"/>
      <c r="R18">
        <v>5</v>
      </c>
      <c r="S18">
        <f t="shared" si="120"/>
        <v>0</v>
      </c>
      <c r="T18">
        <f t="shared" si="121"/>
        <v>0</v>
      </c>
      <c r="U18">
        <f t="shared" si="122"/>
        <v>0</v>
      </c>
      <c r="V18">
        <f t="shared" si="123"/>
        <v>0</v>
      </c>
      <c r="W18">
        <f t="shared" si="104"/>
        <v>0</v>
      </c>
      <c r="X18">
        <f t="shared" si="105"/>
        <v>0</v>
      </c>
      <c r="Y18">
        <f t="shared" si="106"/>
        <v>0</v>
      </c>
      <c r="Z18">
        <f t="shared" si="107"/>
        <v>0</v>
      </c>
      <c r="AA18">
        <f t="shared" si="108"/>
        <v>0</v>
      </c>
      <c r="AB18">
        <f t="shared" si="109"/>
        <v>0</v>
      </c>
      <c r="AC18">
        <f t="shared" si="110"/>
        <v>0</v>
      </c>
      <c r="AD18">
        <f t="shared" si="111"/>
        <v>0</v>
      </c>
      <c r="AE18">
        <f t="shared" si="112"/>
        <v>0</v>
      </c>
      <c r="BF18">
        <f t="shared" si="124"/>
        <v>0</v>
      </c>
      <c r="BJ18">
        <v>5</v>
      </c>
      <c r="BK18" t="e">
        <f t="shared" si="125"/>
        <v>#N/A</v>
      </c>
      <c r="BN18" s="19">
        <f t="shared" si="126"/>
        <v>5</v>
      </c>
      <c r="BO18" s="19">
        <f>SUM(CB3:CB12)</f>
        <v>5</v>
      </c>
    </row>
    <row r="19" spans="1:67" ht="19.149999999999999" customHeight="1">
      <c r="B19" s="6">
        <v>6</v>
      </c>
      <c r="C19" s="7" t="str">
        <f t="shared" si="113"/>
        <v>Zlín A</v>
      </c>
      <c r="D19" s="6">
        <f>VLOOKUP($BN19,$R$14:$U$23,2,0)</f>
        <v>0</v>
      </c>
      <c r="E19" s="6">
        <f t="shared" si="115"/>
        <v>0</v>
      </c>
      <c r="F19" s="6">
        <f t="shared" si="116"/>
        <v>0</v>
      </c>
      <c r="G19" s="6">
        <f t="shared" si="117"/>
        <v>0</v>
      </c>
      <c r="H19" s="6">
        <f t="shared" si="118"/>
        <v>0</v>
      </c>
      <c r="I19" s="22" t="str">
        <f t="shared" si="119"/>
        <v>0:0</v>
      </c>
      <c r="J19" s="6"/>
      <c r="K19" s="6"/>
      <c r="L19" s="6"/>
      <c r="R19">
        <v>6</v>
      </c>
      <c r="S19">
        <f t="shared" si="120"/>
        <v>0</v>
      </c>
      <c r="T19">
        <f t="shared" si="121"/>
        <v>0</v>
      </c>
      <c r="U19">
        <f t="shared" si="122"/>
        <v>0</v>
      </c>
      <c r="V19">
        <f t="shared" si="123"/>
        <v>0</v>
      </c>
      <c r="W19">
        <f t="shared" si="104"/>
        <v>0</v>
      </c>
      <c r="X19">
        <f t="shared" si="105"/>
        <v>0</v>
      </c>
      <c r="Y19">
        <f t="shared" si="106"/>
        <v>0</v>
      </c>
      <c r="Z19">
        <f t="shared" si="107"/>
        <v>0</v>
      </c>
      <c r="AA19">
        <f t="shared" si="108"/>
        <v>0</v>
      </c>
      <c r="AB19">
        <f t="shared" si="109"/>
        <v>0</v>
      </c>
      <c r="AC19">
        <f t="shared" si="110"/>
        <v>0</v>
      </c>
      <c r="AD19">
        <f t="shared" si="111"/>
        <v>0</v>
      </c>
      <c r="AE19">
        <f t="shared" si="112"/>
        <v>0</v>
      </c>
      <c r="BF19">
        <f t="shared" si="124"/>
        <v>0</v>
      </c>
      <c r="BJ19">
        <v>6</v>
      </c>
      <c r="BK19" t="e">
        <f t="shared" si="125"/>
        <v>#N/A</v>
      </c>
      <c r="BN19" s="19">
        <f t="shared" si="126"/>
        <v>6</v>
      </c>
      <c r="BO19" s="19">
        <f>SUM(CE3:CE12)</f>
        <v>6</v>
      </c>
    </row>
    <row r="20" spans="1:67" ht="19.149999999999999" customHeight="1">
      <c r="B20" s="6">
        <v>7</v>
      </c>
      <c r="C20" s="7" t="str">
        <f t="shared" si="113"/>
        <v>Veselí n.M.</v>
      </c>
      <c r="D20" s="6">
        <f t="shared" si="114"/>
        <v>0</v>
      </c>
      <c r="E20" s="6">
        <f t="shared" si="115"/>
        <v>0</v>
      </c>
      <c r="F20" s="6">
        <f t="shared" si="116"/>
        <v>0</v>
      </c>
      <c r="G20" s="6">
        <f t="shared" si="117"/>
        <v>0</v>
      </c>
      <c r="H20" s="6">
        <f t="shared" si="118"/>
        <v>0</v>
      </c>
      <c r="I20" s="22" t="str">
        <f t="shared" si="119"/>
        <v>0:0</v>
      </c>
      <c r="J20" s="6"/>
      <c r="K20" s="6"/>
      <c r="L20" s="6"/>
      <c r="R20">
        <v>7</v>
      </c>
      <c r="S20">
        <f t="shared" si="120"/>
        <v>0</v>
      </c>
      <c r="T20">
        <f t="shared" si="121"/>
        <v>0</v>
      </c>
      <c r="U20">
        <f t="shared" si="122"/>
        <v>0</v>
      </c>
      <c r="V20">
        <f t="shared" si="123"/>
        <v>0</v>
      </c>
      <c r="W20">
        <f t="shared" si="104"/>
        <v>0</v>
      </c>
      <c r="X20">
        <f t="shared" si="105"/>
        <v>0</v>
      </c>
      <c r="Y20">
        <f t="shared" si="106"/>
        <v>0</v>
      </c>
      <c r="Z20">
        <f t="shared" si="107"/>
        <v>0</v>
      </c>
      <c r="AA20">
        <f t="shared" si="108"/>
        <v>0</v>
      </c>
      <c r="AB20">
        <f t="shared" si="109"/>
        <v>0</v>
      </c>
      <c r="AC20">
        <f t="shared" si="110"/>
        <v>0</v>
      </c>
      <c r="AD20">
        <f t="shared" si="111"/>
        <v>0</v>
      </c>
      <c r="AE20">
        <f t="shared" si="112"/>
        <v>0</v>
      </c>
      <c r="BF20">
        <f t="shared" si="124"/>
        <v>0</v>
      </c>
      <c r="BJ20">
        <v>7</v>
      </c>
      <c r="BK20" t="e">
        <f t="shared" si="125"/>
        <v>#N/A</v>
      </c>
      <c r="BN20" s="19">
        <f t="shared" si="126"/>
        <v>7</v>
      </c>
      <c r="BO20" s="19">
        <f>SUM(CH3:CH12)</f>
        <v>7</v>
      </c>
    </row>
    <row r="21" spans="1:67" ht="19.149999999999999" customHeight="1">
      <c r="B21" s="6">
        <v>8</v>
      </c>
      <c r="C21" s="7" t="str">
        <f t="shared" si="113"/>
        <v>Nitra</v>
      </c>
      <c r="D21" s="6">
        <f t="shared" si="114"/>
        <v>0</v>
      </c>
      <c r="E21" s="6">
        <f t="shared" si="115"/>
        <v>0</v>
      </c>
      <c r="F21" s="6">
        <f t="shared" si="116"/>
        <v>0</v>
      </c>
      <c r="G21" s="6">
        <f t="shared" si="117"/>
        <v>0</v>
      </c>
      <c r="H21" s="6">
        <f t="shared" si="118"/>
        <v>0</v>
      </c>
      <c r="I21" s="22" t="str">
        <f t="shared" si="119"/>
        <v>0:0</v>
      </c>
      <c r="J21" s="6"/>
      <c r="K21" s="6"/>
      <c r="L21" s="6"/>
      <c r="R21">
        <v>8</v>
      </c>
      <c r="S21">
        <f t="shared" si="120"/>
        <v>0</v>
      </c>
      <c r="T21">
        <f t="shared" si="121"/>
        <v>0</v>
      </c>
      <c r="U21">
        <f t="shared" si="122"/>
        <v>0</v>
      </c>
      <c r="V21">
        <f t="shared" si="123"/>
        <v>0</v>
      </c>
      <c r="W21">
        <f t="shared" si="104"/>
        <v>0</v>
      </c>
      <c r="X21">
        <f t="shared" si="105"/>
        <v>0</v>
      </c>
      <c r="Y21">
        <f t="shared" si="106"/>
        <v>0</v>
      </c>
      <c r="Z21">
        <f t="shared" si="107"/>
        <v>0</v>
      </c>
      <c r="AA21">
        <f t="shared" si="108"/>
        <v>0</v>
      </c>
      <c r="AB21">
        <f t="shared" si="109"/>
        <v>0</v>
      </c>
      <c r="AC21">
        <f t="shared" si="110"/>
        <v>0</v>
      </c>
      <c r="AD21">
        <f t="shared" si="111"/>
        <v>0</v>
      </c>
      <c r="AE21">
        <f t="shared" si="112"/>
        <v>0</v>
      </c>
      <c r="BF21">
        <f t="shared" si="124"/>
        <v>0</v>
      </c>
      <c r="BJ21">
        <v>8</v>
      </c>
      <c r="BK21" t="e">
        <f t="shared" si="125"/>
        <v>#N/A</v>
      </c>
      <c r="BN21" s="19">
        <f t="shared" si="126"/>
        <v>8</v>
      </c>
      <c r="BO21" s="19">
        <f>SUM(CK3:CK12)</f>
        <v>8</v>
      </c>
    </row>
    <row r="22" spans="1:67" ht="19.149999999999999" customHeight="1">
      <c r="B22" s="6">
        <v>9</v>
      </c>
      <c r="C22" s="7" t="str">
        <f t="shared" si="113"/>
        <v>Bytča A</v>
      </c>
      <c r="D22" s="6">
        <f t="shared" si="114"/>
        <v>0</v>
      </c>
      <c r="E22" s="6">
        <f t="shared" si="115"/>
        <v>0</v>
      </c>
      <c r="F22" s="6">
        <f t="shared" si="116"/>
        <v>0</v>
      </c>
      <c r="G22" s="6">
        <f t="shared" si="117"/>
        <v>0</v>
      </c>
      <c r="H22" s="6">
        <f t="shared" si="118"/>
        <v>0</v>
      </c>
      <c r="I22" s="22" t="str">
        <f t="shared" si="119"/>
        <v>0:0</v>
      </c>
      <c r="J22" s="6"/>
      <c r="K22" s="6"/>
      <c r="L22" s="6"/>
      <c r="R22">
        <v>9</v>
      </c>
      <c r="S22">
        <f t="shared" ref="S22" si="127">SUM(W22:AJ22)</f>
        <v>0</v>
      </c>
      <c r="T22">
        <f t="shared" si="121"/>
        <v>0</v>
      </c>
      <c r="U22">
        <f t="shared" si="122"/>
        <v>0</v>
      </c>
      <c r="V22">
        <f t="shared" ref="V22" si="128">S22-T22-U22</f>
        <v>0</v>
      </c>
      <c r="W22">
        <f t="shared" si="104"/>
        <v>0</v>
      </c>
      <c r="X22">
        <f t="shared" si="105"/>
        <v>0</v>
      </c>
      <c r="Y22">
        <f t="shared" si="106"/>
        <v>0</v>
      </c>
      <c r="Z22">
        <f t="shared" si="107"/>
        <v>0</v>
      </c>
      <c r="AA22">
        <f t="shared" si="108"/>
        <v>0</v>
      </c>
      <c r="AB22">
        <f t="shared" si="109"/>
        <v>0</v>
      </c>
      <c r="AC22">
        <f t="shared" si="110"/>
        <v>0</v>
      </c>
      <c r="AD22">
        <f t="shared" si="111"/>
        <v>0</v>
      </c>
      <c r="AE22">
        <f t="shared" si="112"/>
        <v>0</v>
      </c>
      <c r="BF22">
        <f t="shared" ref="BF22" si="129">P11</f>
        <v>0</v>
      </c>
      <c r="BJ22">
        <v>9</v>
      </c>
      <c r="BK22" t="e">
        <f t="shared" si="125"/>
        <v>#N/A</v>
      </c>
      <c r="BN22" s="19">
        <f t="shared" ref="BN22" si="130">IF(TYPE(BK22)=1,BK22,BO22)</f>
        <v>9</v>
      </c>
      <c r="BO22" s="19">
        <f>SUM(CN3:CN12)</f>
        <v>9</v>
      </c>
    </row>
    <row r="23" spans="1:67" ht="19.149999999999999" customHeight="1"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BM23">
        <f>BN23-BO23</f>
        <v>0</v>
      </c>
      <c r="BN23" s="19">
        <f>SUM(BN14:BN22)</f>
        <v>45</v>
      </c>
      <c r="BO23" s="19">
        <f>SUM(BO14:BO22)</f>
        <v>45</v>
      </c>
    </row>
    <row r="24" spans="1:67">
      <c r="D24" s="45"/>
      <c r="E24" s="45"/>
      <c r="F24" s="45"/>
      <c r="G24" s="45"/>
      <c r="H24" s="45"/>
      <c r="I24" s="21" t="s">
        <v>8</v>
      </c>
      <c r="J24" s="21"/>
      <c r="K24" s="21"/>
      <c r="L24" s="21"/>
      <c r="V24" t="e">
        <f>SUM(V25:V37)</f>
        <v>#VALUE!</v>
      </c>
      <c r="W24" t="e">
        <f>SUM(W25:W37)</f>
        <v>#VALUE!</v>
      </c>
    </row>
    <row r="25" spans="1:67">
      <c r="A25" t="s">
        <v>42</v>
      </c>
      <c r="B25" s="2">
        <v>1</v>
      </c>
      <c r="C25" t="str">
        <f>VLOOKUP(Q25,$B$3:$C$11,2,0)</f>
        <v>Zlín A</v>
      </c>
      <c r="D25" s="47" t="str">
        <f>VLOOKUP(R25,$B$3:$C$11,2,0)</f>
        <v>Zlín B</v>
      </c>
      <c r="E25" s="47"/>
      <c r="F25" s="47"/>
      <c r="G25" s="47"/>
      <c r="H25" s="47"/>
      <c r="I25" s="39">
        <f>Zápasy!L15</f>
        <v>0</v>
      </c>
      <c r="J25" s="21"/>
      <c r="K25" s="21"/>
      <c r="L25" s="21"/>
      <c r="Q25">
        <f>VLOOKUP(Z25,Rozlosování!$A$14:$D$163,3,0)</f>
        <v>6</v>
      </c>
      <c r="R25">
        <f>VLOOKUP(Z25,Rozlosování!$A$14:$D$163,4,0)</f>
        <v>4</v>
      </c>
      <c r="S25">
        <f>IF(Q25&lt;R25,Q25+R25/100,R25+Q25/100)</f>
        <v>4.0599999999999996</v>
      </c>
      <c r="T25" s="9" t="str">
        <f t="shared" ref="T25:T60" si="131">IF(I25=0,":",IF(Q25&lt;R25,I25,X25))</f>
        <v>:</v>
      </c>
      <c r="U25" t="e">
        <f t="shared" ref="U25" si="132">SEARCH($Q$1,I25)</f>
        <v>#VALUE!</v>
      </c>
      <c r="V25" t="e">
        <f t="shared" ref="V25" si="133">VALUE(LEFT(I25,(U25-1)))</f>
        <v>#VALUE!</v>
      </c>
      <c r="W25" t="e">
        <f>VALUE(RIGHT(I25,LEN(I25)-U25))</f>
        <v>#VALUE!</v>
      </c>
      <c r="X25" t="e">
        <f t="shared" ref="X25:X60" si="134">TEXT(W25,0)&amp;":"&amp;TEXT(V25,0)</f>
        <v>#VALUE!</v>
      </c>
      <c r="Z25" t="str">
        <f t="shared" ref="Z25:Z60" si="135">$B$1&amp;TEXT(B25,0)</f>
        <v>C1</v>
      </c>
    </row>
    <row r="26" spans="1:67">
      <c r="A26" t="s">
        <v>43</v>
      </c>
      <c r="B26" s="2">
        <v>2</v>
      </c>
      <c r="C26" t="str">
        <f t="shared" ref="C26:C60" si="136">VLOOKUP(Q26,$B$3:$C$11,2,0)</f>
        <v>Bytča A</v>
      </c>
      <c r="D26" s="47" t="str">
        <f t="shared" ref="D26:D60" si="137">VLOOKUP(R26,$B$3:$C$11,2,0)</f>
        <v>Zubří</v>
      </c>
      <c r="E26" s="47"/>
      <c r="F26" s="47"/>
      <c r="G26" s="47"/>
      <c r="H26" s="47"/>
      <c r="I26" s="39">
        <f>Zápasy!L16</f>
        <v>0</v>
      </c>
      <c r="J26" s="18"/>
      <c r="K26" s="18"/>
      <c r="L26" s="18"/>
      <c r="M26" s="18"/>
      <c r="Q26">
        <f>VLOOKUP(Z26,Rozlosování!$A$14:$D$163,3,0)</f>
        <v>9</v>
      </c>
      <c r="R26">
        <f>VLOOKUP(Z26,Rozlosování!$A$14:$D$163,4,0)</f>
        <v>3</v>
      </c>
      <c r="S26">
        <f t="shared" ref="S26:S60" si="138">IF(Q26&lt;R26,Q26+R26/100,R26+Q26/100)</f>
        <v>3.09</v>
      </c>
      <c r="T26" s="9" t="str">
        <f t="shared" si="131"/>
        <v>:</v>
      </c>
      <c r="U26" t="e">
        <f t="shared" ref="U26:U60" si="139">SEARCH($Q$1,I26)</f>
        <v>#VALUE!</v>
      </c>
      <c r="V26" t="e">
        <f t="shared" ref="V26:V60" si="140">VALUE(LEFT(I26,(U26-1)))</f>
        <v>#VALUE!</v>
      </c>
      <c r="W26" t="e">
        <f t="shared" ref="W26:W60" si="141">VALUE(RIGHT(I26,LEN(I26)-U26))</f>
        <v>#VALUE!</v>
      </c>
      <c r="X26" t="e">
        <f t="shared" si="134"/>
        <v>#VALUE!</v>
      </c>
      <c r="Z26" t="str">
        <f t="shared" si="135"/>
        <v>C2</v>
      </c>
    </row>
    <row r="27" spans="1:67">
      <c r="A27" t="s">
        <v>44</v>
      </c>
      <c r="B27" s="2">
        <v>3</v>
      </c>
      <c r="C27" t="str">
        <f t="shared" si="136"/>
        <v>Bytča B</v>
      </c>
      <c r="D27" s="47" t="str">
        <f t="shared" si="137"/>
        <v>Malacky</v>
      </c>
      <c r="E27" s="47"/>
      <c r="F27" s="47"/>
      <c r="G27" s="47"/>
      <c r="H27" s="47"/>
      <c r="I27" s="39">
        <f>Zápasy!L17</f>
        <v>0</v>
      </c>
      <c r="J27" s="21"/>
      <c r="K27" s="21"/>
      <c r="L27" s="21"/>
      <c r="Q27">
        <f>VLOOKUP(Z27,Rozlosování!$A$14:$D$163,3,0)</f>
        <v>2</v>
      </c>
      <c r="R27">
        <f>VLOOKUP(Z27,Rozlosování!$A$14:$D$163,4,0)</f>
        <v>1</v>
      </c>
      <c r="S27">
        <f t="shared" si="138"/>
        <v>1.02</v>
      </c>
      <c r="T27" s="9" t="str">
        <f t="shared" si="131"/>
        <v>:</v>
      </c>
      <c r="U27" t="e">
        <f t="shared" si="139"/>
        <v>#VALUE!</v>
      </c>
      <c r="V27" t="e">
        <f t="shared" si="140"/>
        <v>#VALUE!</v>
      </c>
      <c r="W27" t="e">
        <f t="shared" si="141"/>
        <v>#VALUE!</v>
      </c>
      <c r="X27" t="e">
        <f t="shared" si="134"/>
        <v>#VALUE!</v>
      </c>
      <c r="Z27" t="str">
        <f t="shared" si="135"/>
        <v>C3</v>
      </c>
    </row>
    <row r="28" spans="1:67">
      <c r="A28" t="s">
        <v>45</v>
      </c>
      <c r="B28" s="2">
        <v>4</v>
      </c>
      <c r="C28" t="str">
        <f t="shared" si="136"/>
        <v>Nitra</v>
      </c>
      <c r="D28" s="47" t="str">
        <f t="shared" si="137"/>
        <v>Veselí n.M.</v>
      </c>
      <c r="E28" s="47"/>
      <c r="F28" s="47"/>
      <c r="G28" s="47"/>
      <c r="H28" s="47"/>
      <c r="I28" s="39">
        <f>Zápasy!L18</f>
        <v>0</v>
      </c>
      <c r="J28" s="21"/>
      <c r="K28" s="21"/>
      <c r="L28" s="21"/>
      <c r="Q28">
        <f>VLOOKUP(Z28,Rozlosování!$A$14:$D$163,3,0)</f>
        <v>8</v>
      </c>
      <c r="R28">
        <f>VLOOKUP(Z28,Rozlosování!$A$14:$D$163,4,0)</f>
        <v>7</v>
      </c>
      <c r="S28">
        <f t="shared" si="138"/>
        <v>7.08</v>
      </c>
      <c r="T28" s="9" t="str">
        <f t="shared" si="131"/>
        <v>:</v>
      </c>
      <c r="U28" t="e">
        <f t="shared" si="139"/>
        <v>#VALUE!</v>
      </c>
      <c r="V28" t="e">
        <f t="shared" si="140"/>
        <v>#VALUE!</v>
      </c>
      <c r="W28" t="e">
        <f t="shared" si="141"/>
        <v>#VALUE!</v>
      </c>
      <c r="X28" t="e">
        <f t="shared" si="134"/>
        <v>#VALUE!</v>
      </c>
      <c r="Z28" t="str">
        <f t="shared" si="135"/>
        <v>C4</v>
      </c>
    </row>
    <row r="29" spans="1:67">
      <c r="A29" t="s">
        <v>46</v>
      </c>
      <c r="B29" s="2">
        <v>5</v>
      </c>
      <c r="C29" t="str">
        <f t="shared" si="136"/>
        <v>Zlín A</v>
      </c>
      <c r="D29" s="47" t="str">
        <f t="shared" si="137"/>
        <v>Trenčín</v>
      </c>
      <c r="E29" s="47"/>
      <c r="F29" s="47"/>
      <c r="G29" s="47"/>
      <c r="H29" s="47"/>
      <c r="I29" s="39">
        <f>Zápasy!L19</f>
        <v>0</v>
      </c>
      <c r="J29" s="21"/>
      <c r="K29" s="21"/>
      <c r="L29" s="21"/>
      <c r="Q29">
        <f>VLOOKUP(Z29,Rozlosování!$A$14:$D$163,3,0)</f>
        <v>6</v>
      </c>
      <c r="R29">
        <f>VLOOKUP(Z29,Rozlosování!$A$14:$D$163,4,0)</f>
        <v>5</v>
      </c>
      <c r="S29">
        <f t="shared" si="138"/>
        <v>5.0599999999999996</v>
      </c>
      <c r="T29" s="9" t="str">
        <f t="shared" si="131"/>
        <v>:</v>
      </c>
      <c r="U29" t="e">
        <f t="shared" si="139"/>
        <v>#VALUE!</v>
      </c>
      <c r="V29" t="e">
        <f t="shared" si="140"/>
        <v>#VALUE!</v>
      </c>
      <c r="W29" t="e">
        <f t="shared" si="141"/>
        <v>#VALUE!</v>
      </c>
      <c r="X29" t="e">
        <f t="shared" si="134"/>
        <v>#VALUE!</v>
      </c>
      <c r="Z29" t="str">
        <f t="shared" si="135"/>
        <v>C5</v>
      </c>
    </row>
    <row r="30" spans="1:67">
      <c r="A30" t="s">
        <v>47</v>
      </c>
      <c r="B30" s="2">
        <v>6</v>
      </c>
      <c r="C30" t="str">
        <f t="shared" si="136"/>
        <v>Malacky</v>
      </c>
      <c r="D30" s="47" t="str">
        <f t="shared" si="137"/>
        <v>Zubří</v>
      </c>
      <c r="E30" s="47"/>
      <c r="F30" s="47"/>
      <c r="G30" s="47"/>
      <c r="H30" s="47"/>
      <c r="I30" s="39">
        <f>Zápasy!L20</f>
        <v>0</v>
      </c>
      <c r="J30" s="21"/>
      <c r="K30" s="21"/>
      <c r="L30" s="21"/>
      <c r="Q30">
        <f>VLOOKUP(Z30,Rozlosování!$A$14:$D$163,3,0)</f>
        <v>1</v>
      </c>
      <c r="R30">
        <f>VLOOKUP(Z30,Rozlosování!$A$14:$D$163,4,0)</f>
        <v>3</v>
      </c>
      <c r="S30">
        <f t="shared" si="138"/>
        <v>1.03</v>
      </c>
      <c r="T30" s="9" t="str">
        <f t="shared" si="131"/>
        <v>:</v>
      </c>
      <c r="U30" t="e">
        <f t="shared" si="139"/>
        <v>#VALUE!</v>
      </c>
      <c r="V30" t="e">
        <f t="shared" si="140"/>
        <v>#VALUE!</v>
      </c>
      <c r="W30" t="e">
        <f t="shared" si="141"/>
        <v>#VALUE!</v>
      </c>
      <c r="X30" t="e">
        <f t="shared" si="134"/>
        <v>#VALUE!</v>
      </c>
      <c r="Z30" t="str">
        <f t="shared" si="135"/>
        <v>C6</v>
      </c>
    </row>
    <row r="31" spans="1:67">
      <c r="A31" t="s">
        <v>48</v>
      </c>
      <c r="B31" s="2">
        <v>7</v>
      </c>
      <c r="C31" t="str">
        <f t="shared" si="136"/>
        <v>Bytča A</v>
      </c>
      <c r="D31" s="47" t="str">
        <f t="shared" si="137"/>
        <v>Zlín B</v>
      </c>
      <c r="E31" s="47"/>
      <c r="F31" s="47"/>
      <c r="G31" s="47"/>
      <c r="H31" s="47"/>
      <c r="I31" s="39">
        <f>Zápasy!L21</f>
        <v>0</v>
      </c>
      <c r="J31" s="21"/>
      <c r="K31" s="21"/>
      <c r="L31" s="21"/>
      <c r="Q31">
        <f>VLOOKUP(Z31,Rozlosování!$A$14:$D$163,3,0)</f>
        <v>9</v>
      </c>
      <c r="R31">
        <f>VLOOKUP(Z31,Rozlosování!$A$14:$D$163,4,0)</f>
        <v>4</v>
      </c>
      <c r="S31">
        <f t="shared" si="138"/>
        <v>4.09</v>
      </c>
      <c r="T31" s="9" t="str">
        <f t="shared" si="131"/>
        <v>:</v>
      </c>
      <c r="U31" t="e">
        <f t="shared" si="139"/>
        <v>#VALUE!</v>
      </c>
      <c r="V31" t="e">
        <f t="shared" si="140"/>
        <v>#VALUE!</v>
      </c>
      <c r="W31" t="e">
        <f t="shared" si="141"/>
        <v>#VALUE!</v>
      </c>
      <c r="X31" t="e">
        <f t="shared" si="134"/>
        <v>#VALUE!</v>
      </c>
      <c r="Z31" t="str">
        <f t="shared" si="135"/>
        <v>C7</v>
      </c>
    </row>
    <row r="32" spans="1:67">
      <c r="A32" t="s">
        <v>49</v>
      </c>
      <c r="B32" s="2">
        <v>8</v>
      </c>
      <c r="C32" t="str">
        <f t="shared" si="136"/>
        <v>Veselí n.M.</v>
      </c>
      <c r="D32" s="47" t="str">
        <f t="shared" si="137"/>
        <v>Bytča B</v>
      </c>
      <c r="E32" s="47"/>
      <c r="F32" s="47"/>
      <c r="G32" s="47"/>
      <c r="H32" s="47"/>
      <c r="I32" s="39">
        <f>Zápasy!L22</f>
        <v>0</v>
      </c>
      <c r="J32" s="21"/>
      <c r="K32" s="21"/>
      <c r="L32" s="21"/>
      <c r="Q32">
        <f>VLOOKUP(Z32,Rozlosování!$A$14:$D$163,3,0)</f>
        <v>7</v>
      </c>
      <c r="R32">
        <f>VLOOKUP(Z32,Rozlosování!$A$14:$D$163,4,0)</f>
        <v>2</v>
      </c>
      <c r="S32">
        <f t="shared" si="138"/>
        <v>2.0699999999999998</v>
      </c>
      <c r="T32" s="9" t="str">
        <f t="shared" si="131"/>
        <v>:</v>
      </c>
      <c r="U32" t="e">
        <f t="shared" si="139"/>
        <v>#VALUE!</v>
      </c>
      <c r="V32" t="e">
        <f t="shared" si="140"/>
        <v>#VALUE!</v>
      </c>
      <c r="W32" t="e">
        <f t="shared" si="141"/>
        <v>#VALUE!</v>
      </c>
      <c r="X32" t="e">
        <f t="shared" si="134"/>
        <v>#VALUE!</v>
      </c>
      <c r="Z32" t="str">
        <f t="shared" si="135"/>
        <v>C8</v>
      </c>
    </row>
    <row r="33" spans="1:26">
      <c r="A33" t="s">
        <v>50</v>
      </c>
      <c r="B33" s="2">
        <v>9</v>
      </c>
      <c r="C33" t="str">
        <f t="shared" si="136"/>
        <v>Trenčín</v>
      </c>
      <c r="D33" s="47" t="str">
        <f t="shared" si="137"/>
        <v>Nitra</v>
      </c>
      <c r="E33" s="47"/>
      <c r="F33" s="47"/>
      <c r="G33" s="47"/>
      <c r="H33" s="47"/>
      <c r="I33" s="39">
        <f>Zápasy!L23</f>
        <v>0</v>
      </c>
      <c r="J33" s="21"/>
      <c r="K33" s="21"/>
      <c r="L33" s="21"/>
      <c r="Q33">
        <f>VLOOKUP(Z33,Rozlosování!$A$14:$D$163,3,0)</f>
        <v>5</v>
      </c>
      <c r="R33">
        <f>VLOOKUP(Z33,Rozlosování!$A$14:$D$163,4,0)</f>
        <v>8</v>
      </c>
      <c r="S33">
        <f t="shared" si="138"/>
        <v>5.08</v>
      </c>
      <c r="T33" s="9" t="str">
        <f t="shared" si="131"/>
        <v>:</v>
      </c>
      <c r="U33" t="e">
        <f t="shared" si="139"/>
        <v>#VALUE!</v>
      </c>
      <c r="V33" t="e">
        <f t="shared" si="140"/>
        <v>#VALUE!</v>
      </c>
      <c r="W33" t="e">
        <f t="shared" si="141"/>
        <v>#VALUE!</v>
      </c>
      <c r="X33" t="e">
        <f t="shared" si="134"/>
        <v>#VALUE!</v>
      </c>
      <c r="Z33" t="str">
        <f t="shared" si="135"/>
        <v>C9</v>
      </c>
    </row>
    <row r="34" spans="1:26">
      <c r="A34" t="s">
        <v>51</v>
      </c>
      <c r="B34" s="2">
        <v>10</v>
      </c>
      <c r="C34" t="str">
        <f t="shared" si="136"/>
        <v>Zlín B</v>
      </c>
      <c r="D34" s="47" t="str">
        <f t="shared" si="137"/>
        <v>Malacky</v>
      </c>
      <c r="E34" s="47"/>
      <c r="F34" s="47"/>
      <c r="G34" s="47"/>
      <c r="H34" s="47"/>
      <c r="I34" s="39">
        <f>Zápasy!L24</f>
        <v>0</v>
      </c>
      <c r="J34" s="21"/>
      <c r="K34" s="21"/>
      <c r="L34" s="21"/>
      <c r="Q34">
        <f>VLOOKUP(Z34,Rozlosování!$A$14:$D$163,3,0)</f>
        <v>4</v>
      </c>
      <c r="R34">
        <f>VLOOKUP(Z34,Rozlosování!$A$14:$D$163,4,0)</f>
        <v>1</v>
      </c>
      <c r="S34">
        <f t="shared" si="138"/>
        <v>1.04</v>
      </c>
      <c r="T34" s="9" t="str">
        <f t="shared" si="131"/>
        <v>:</v>
      </c>
      <c r="U34" t="e">
        <f t="shared" si="139"/>
        <v>#VALUE!</v>
      </c>
      <c r="V34" t="e">
        <f t="shared" si="140"/>
        <v>#VALUE!</v>
      </c>
      <c r="W34" t="e">
        <f t="shared" si="141"/>
        <v>#VALUE!</v>
      </c>
      <c r="X34" t="e">
        <f t="shared" si="134"/>
        <v>#VALUE!</v>
      </c>
      <c r="Z34" t="str">
        <f t="shared" si="135"/>
        <v>C10</v>
      </c>
    </row>
    <row r="35" spans="1:26">
      <c r="A35" t="s">
        <v>52</v>
      </c>
      <c r="B35" s="2">
        <v>11</v>
      </c>
      <c r="C35" t="str">
        <f t="shared" si="136"/>
        <v>Bytča B</v>
      </c>
      <c r="D35" s="47" t="str">
        <f t="shared" si="137"/>
        <v>Zlín A</v>
      </c>
      <c r="E35" s="47"/>
      <c r="F35" s="47"/>
      <c r="G35" s="47"/>
      <c r="H35" s="47"/>
      <c r="I35" s="39">
        <f>Zápasy!L25</f>
        <v>0</v>
      </c>
      <c r="J35" s="21"/>
      <c r="K35" s="21"/>
      <c r="L35" s="21"/>
      <c r="Q35">
        <f>VLOOKUP(Z35,Rozlosování!$A$14:$D$163,3,0)</f>
        <v>2</v>
      </c>
      <c r="R35">
        <f>VLOOKUP(Z35,Rozlosování!$A$14:$D$163,4,0)</f>
        <v>6</v>
      </c>
      <c r="S35">
        <f t="shared" si="138"/>
        <v>2.06</v>
      </c>
      <c r="T35" s="9" t="str">
        <f t="shared" si="131"/>
        <v>:</v>
      </c>
      <c r="U35" t="e">
        <f t="shared" si="139"/>
        <v>#VALUE!</v>
      </c>
      <c r="V35" t="e">
        <f t="shared" si="140"/>
        <v>#VALUE!</v>
      </c>
      <c r="W35" t="e">
        <f t="shared" si="141"/>
        <v>#VALUE!</v>
      </c>
      <c r="X35" t="e">
        <f t="shared" si="134"/>
        <v>#VALUE!</v>
      </c>
      <c r="Z35" t="str">
        <f t="shared" si="135"/>
        <v>C11</v>
      </c>
    </row>
    <row r="36" spans="1:26">
      <c r="A36" t="s">
        <v>53</v>
      </c>
      <c r="B36" s="2">
        <v>12</v>
      </c>
      <c r="C36" t="str">
        <f t="shared" si="136"/>
        <v>Zubří</v>
      </c>
      <c r="D36" s="47" t="str">
        <f t="shared" si="137"/>
        <v>Nitra</v>
      </c>
      <c r="E36" s="47"/>
      <c r="F36" s="47"/>
      <c r="G36" s="47"/>
      <c r="H36" s="47"/>
      <c r="I36" s="39">
        <f>Zápasy!L26</f>
        <v>0</v>
      </c>
      <c r="J36" s="21"/>
      <c r="K36" s="21"/>
      <c r="L36" s="21"/>
      <c r="Q36">
        <f>VLOOKUP(Z36,Rozlosování!$A$14:$D$163,3,0)</f>
        <v>3</v>
      </c>
      <c r="R36">
        <f>VLOOKUP(Z36,Rozlosování!$A$14:$D$163,4,0)</f>
        <v>8</v>
      </c>
      <c r="S36">
        <f t="shared" si="138"/>
        <v>3.08</v>
      </c>
      <c r="T36" s="9" t="str">
        <f t="shared" si="131"/>
        <v>:</v>
      </c>
      <c r="U36" t="e">
        <f t="shared" si="139"/>
        <v>#VALUE!</v>
      </c>
      <c r="V36" t="e">
        <f t="shared" si="140"/>
        <v>#VALUE!</v>
      </c>
      <c r="W36" t="e">
        <f t="shared" si="141"/>
        <v>#VALUE!</v>
      </c>
      <c r="X36" t="e">
        <f t="shared" si="134"/>
        <v>#VALUE!</v>
      </c>
      <c r="Z36" t="str">
        <f t="shared" si="135"/>
        <v>C12</v>
      </c>
    </row>
    <row r="37" spans="1:26">
      <c r="A37" t="s">
        <v>54</v>
      </c>
      <c r="B37" s="2">
        <v>13</v>
      </c>
      <c r="C37" t="str">
        <f t="shared" si="136"/>
        <v>Trenčín</v>
      </c>
      <c r="D37" s="47" t="str">
        <f t="shared" si="137"/>
        <v>Veselí n.M.</v>
      </c>
      <c r="E37" s="47"/>
      <c r="F37" s="47"/>
      <c r="G37" s="47"/>
      <c r="H37" s="47"/>
      <c r="I37" s="39">
        <f>Zápasy!L27</f>
        <v>0</v>
      </c>
      <c r="J37" s="21"/>
      <c r="K37" s="21"/>
      <c r="L37" s="21"/>
      <c r="Q37">
        <f>VLOOKUP(Z37,Rozlosování!$A$14:$D$163,3,0)</f>
        <v>5</v>
      </c>
      <c r="R37">
        <f>VLOOKUP(Z37,Rozlosování!$A$14:$D$163,4,0)</f>
        <v>7</v>
      </c>
      <c r="S37">
        <f t="shared" si="138"/>
        <v>5.07</v>
      </c>
      <c r="T37" s="9" t="str">
        <f t="shared" si="131"/>
        <v>:</v>
      </c>
      <c r="U37" t="e">
        <f t="shared" si="139"/>
        <v>#VALUE!</v>
      </c>
      <c r="V37" t="e">
        <f t="shared" si="140"/>
        <v>#VALUE!</v>
      </c>
      <c r="W37" t="e">
        <f t="shared" si="141"/>
        <v>#VALUE!</v>
      </c>
      <c r="X37" t="e">
        <f t="shared" si="134"/>
        <v>#VALUE!</v>
      </c>
      <c r="Z37" t="str">
        <f t="shared" si="135"/>
        <v>C13</v>
      </c>
    </row>
    <row r="38" spans="1:26">
      <c r="A38" t="s">
        <v>55</v>
      </c>
      <c r="B38" s="2">
        <v>14</v>
      </c>
      <c r="C38" t="str">
        <f t="shared" si="136"/>
        <v>Bytča A</v>
      </c>
      <c r="D38" s="47" t="str">
        <f t="shared" si="137"/>
        <v>Bytča B</v>
      </c>
      <c r="E38" s="47"/>
      <c r="F38" s="47"/>
      <c r="G38" s="47"/>
      <c r="H38" s="47"/>
      <c r="I38" s="39">
        <f>Zápasy!L28</f>
        <v>0</v>
      </c>
      <c r="J38" s="21"/>
      <c r="K38" s="21"/>
      <c r="L38" s="21"/>
      <c r="Q38">
        <f>VLOOKUP(Z38,Rozlosování!$A$14:$D$163,3,0)</f>
        <v>9</v>
      </c>
      <c r="R38">
        <f>VLOOKUP(Z38,Rozlosování!$A$14:$D$163,4,0)</f>
        <v>2</v>
      </c>
      <c r="S38">
        <f t="shared" si="138"/>
        <v>2.09</v>
      </c>
      <c r="T38" s="9" t="str">
        <f t="shared" si="131"/>
        <v>:</v>
      </c>
      <c r="U38" t="e">
        <f t="shared" si="139"/>
        <v>#VALUE!</v>
      </c>
      <c r="V38" t="e">
        <f t="shared" si="140"/>
        <v>#VALUE!</v>
      </c>
      <c r="W38" t="e">
        <f t="shared" si="141"/>
        <v>#VALUE!</v>
      </c>
      <c r="X38" t="e">
        <f t="shared" si="134"/>
        <v>#VALUE!</v>
      </c>
      <c r="Z38" t="str">
        <f t="shared" si="135"/>
        <v>C14</v>
      </c>
    </row>
    <row r="39" spans="1:26">
      <c r="A39" t="s">
        <v>56</v>
      </c>
      <c r="B39" s="2">
        <v>15</v>
      </c>
      <c r="C39" t="str">
        <f t="shared" si="136"/>
        <v>Malacky</v>
      </c>
      <c r="D39" s="47" t="str">
        <f t="shared" si="137"/>
        <v>Zlín A</v>
      </c>
      <c r="E39" s="47"/>
      <c r="F39" s="47"/>
      <c r="G39" s="47"/>
      <c r="H39" s="47"/>
      <c r="I39" s="39">
        <f>Zápasy!L29</f>
        <v>0</v>
      </c>
      <c r="J39" s="21"/>
      <c r="K39" s="21"/>
      <c r="L39" s="21"/>
      <c r="Q39">
        <f>VLOOKUP(Z39,Rozlosování!$A$14:$D$163,3,0)</f>
        <v>1</v>
      </c>
      <c r="R39">
        <f>VLOOKUP(Z39,Rozlosování!$A$14:$D$163,4,0)</f>
        <v>6</v>
      </c>
      <c r="S39">
        <f t="shared" si="138"/>
        <v>1.06</v>
      </c>
      <c r="T39" s="9" t="str">
        <f t="shared" si="131"/>
        <v>:</v>
      </c>
      <c r="U39" t="e">
        <f t="shared" si="139"/>
        <v>#VALUE!</v>
      </c>
      <c r="V39" t="e">
        <f t="shared" si="140"/>
        <v>#VALUE!</v>
      </c>
      <c r="W39" t="e">
        <f t="shared" si="141"/>
        <v>#VALUE!</v>
      </c>
      <c r="X39" t="e">
        <f t="shared" si="134"/>
        <v>#VALUE!</v>
      </c>
      <c r="Z39" t="str">
        <f t="shared" si="135"/>
        <v>C15</v>
      </c>
    </row>
    <row r="40" spans="1:26">
      <c r="A40" t="s">
        <v>67</v>
      </c>
      <c r="B40" s="2">
        <v>16</v>
      </c>
      <c r="C40" t="str">
        <f t="shared" si="136"/>
        <v>Zlín B</v>
      </c>
      <c r="D40" s="47" t="str">
        <f t="shared" si="137"/>
        <v>Nitra</v>
      </c>
      <c r="E40" s="47"/>
      <c r="F40" s="47"/>
      <c r="G40" s="47"/>
      <c r="H40" s="47"/>
      <c r="I40" s="39">
        <f>Zápasy!L30</f>
        <v>0</v>
      </c>
      <c r="Q40">
        <f>VLOOKUP(Z40,Rozlosování!$A$14:$D$163,3,0)</f>
        <v>4</v>
      </c>
      <c r="R40">
        <f>VLOOKUP(Z40,Rozlosování!$A$14:$D$163,4,0)</f>
        <v>8</v>
      </c>
      <c r="S40">
        <f t="shared" si="138"/>
        <v>4.08</v>
      </c>
      <c r="T40" s="9" t="str">
        <f t="shared" si="131"/>
        <v>:</v>
      </c>
      <c r="U40" t="e">
        <f t="shared" si="139"/>
        <v>#VALUE!</v>
      </c>
      <c r="V40" t="e">
        <f t="shared" si="140"/>
        <v>#VALUE!</v>
      </c>
      <c r="W40" t="e">
        <f t="shared" si="141"/>
        <v>#VALUE!</v>
      </c>
      <c r="X40" t="e">
        <f t="shared" si="134"/>
        <v>#VALUE!</v>
      </c>
      <c r="Z40" t="str">
        <f t="shared" si="135"/>
        <v>C16</v>
      </c>
    </row>
    <row r="41" spans="1:26">
      <c r="A41" t="s">
        <v>68</v>
      </c>
      <c r="B41" s="2">
        <v>17</v>
      </c>
      <c r="C41" t="str">
        <f t="shared" si="136"/>
        <v>Trenčín</v>
      </c>
      <c r="D41" s="47" t="str">
        <f t="shared" si="137"/>
        <v>Zubří</v>
      </c>
      <c r="E41" s="47"/>
      <c r="F41" s="47"/>
      <c r="G41" s="47"/>
      <c r="H41" s="47"/>
      <c r="I41" s="39">
        <f>Zápasy!L31</f>
        <v>0</v>
      </c>
      <c r="Q41">
        <f>VLOOKUP(Z41,Rozlosování!$A$14:$D$163,3,0)</f>
        <v>5</v>
      </c>
      <c r="R41">
        <f>VLOOKUP(Z41,Rozlosování!$A$14:$D$163,4,0)</f>
        <v>3</v>
      </c>
      <c r="S41">
        <f t="shared" si="138"/>
        <v>3.05</v>
      </c>
      <c r="T41" s="9" t="str">
        <f t="shared" si="131"/>
        <v>:</v>
      </c>
      <c r="U41" t="e">
        <f t="shared" si="139"/>
        <v>#VALUE!</v>
      </c>
      <c r="V41" t="e">
        <f t="shared" si="140"/>
        <v>#VALUE!</v>
      </c>
      <c r="W41" t="e">
        <f t="shared" si="141"/>
        <v>#VALUE!</v>
      </c>
      <c r="X41" t="e">
        <f t="shared" si="134"/>
        <v>#VALUE!</v>
      </c>
      <c r="Z41" t="str">
        <f t="shared" si="135"/>
        <v>C17</v>
      </c>
    </row>
    <row r="42" spans="1:26">
      <c r="A42" t="s">
        <v>69</v>
      </c>
      <c r="B42" s="2">
        <v>18</v>
      </c>
      <c r="C42" t="str">
        <f t="shared" si="136"/>
        <v>Veselí n.M.</v>
      </c>
      <c r="D42" s="47" t="str">
        <f t="shared" si="137"/>
        <v>Bytča A</v>
      </c>
      <c r="E42" s="47"/>
      <c r="F42" s="47"/>
      <c r="G42" s="47"/>
      <c r="H42" s="47"/>
      <c r="I42" s="39">
        <f>Zápasy!L32</f>
        <v>0</v>
      </c>
      <c r="Q42">
        <f>VLOOKUP(Z42,Rozlosování!$A$14:$D$163,3,0)</f>
        <v>7</v>
      </c>
      <c r="R42">
        <f>VLOOKUP(Z42,Rozlosování!$A$14:$D$163,4,0)</f>
        <v>9</v>
      </c>
      <c r="S42">
        <f t="shared" si="138"/>
        <v>7.09</v>
      </c>
      <c r="T42" s="9" t="str">
        <f t="shared" si="131"/>
        <v>:</v>
      </c>
      <c r="U42" t="e">
        <f t="shared" si="139"/>
        <v>#VALUE!</v>
      </c>
      <c r="V42" t="e">
        <f t="shared" si="140"/>
        <v>#VALUE!</v>
      </c>
      <c r="W42" t="e">
        <f t="shared" si="141"/>
        <v>#VALUE!</v>
      </c>
      <c r="X42" t="e">
        <f t="shared" si="134"/>
        <v>#VALUE!</v>
      </c>
      <c r="Z42" t="str">
        <f t="shared" si="135"/>
        <v>C18</v>
      </c>
    </row>
    <row r="43" spans="1:26">
      <c r="A43" t="s">
        <v>70</v>
      </c>
      <c r="B43" s="2">
        <v>19</v>
      </c>
      <c r="C43" t="str">
        <f t="shared" si="136"/>
        <v>Nitra</v>
      </c>
      <c r="D43" s="47" t="str">
        <f t="shared" si="137"/>
        <v>Malacky</v>
      </c>
      <c r="E43" s="47"/>
      <c r="F43" s="47"/>
      <c r="G43" s="47"/>
      <c r="H43" s="47"/>
      <c r="I43" s="39">
        <f>Zápasy!L33</f>
        <v>0</v>
      </c>
      <c r="Q43">
        <f>VLOOKUP(Z43,Rozlosování!$A$14:$D$163,3,0)</f>
        <v>8</v>
      </c>
      <c r="R43">
        <f>VLOOKUP(Z43,Rozlosování!$A$14:$D$163,4,0)</f>
        <v>1</v>
      </c>
      <c r="S43">
        <f t="shared" si="138"/>
        <v>1.08</v>
      </c>
      <c r="T43" s="9" t="str">
        <f t="shared" si="131"/>
        <v>:</v>
      </c>
      <c r="U43" t="e">
        <f t="shared" si="139"/>
        <v>#VALUE!</v>
      </c>
      <c r="V43" t="e">
        <f t="shared" si="140"/>
        <v>#VALUE!</v>
      </c>
      <c r="W43" t="e">
        <f t="shared" si="141"/>
        <v>#VALUE!</v>
      </c>
      <c r="X43" t="e">
        <f t="shared" si="134"/>
        <v>#VALUE!</v>
      </c>
      <c r="Z43" t="str">
        <f t="shared" si="135"/>
        <v>C19</v>
      </c>
    </row>
    <row r="44" spans="1:26">
      <c r="A44" t="s">
        <v>71</v>
      </c>
      <c r="B44" s="2">
        <v>20</v>
      </c>
      <c r="C44" t="str">
        <f t="shared" si="136"/>
        <v>Zlín B</v>
      </c>
      <c r="D44" s="47" t="str">
        <f t="shared" si="137"/>
        <v>Bytča B</v>
      </c>
      <c r="E44" s="47"/>
      <c r="F44" s="47"/>
      <c r="G44" s="47"/>
      <c r="H44" s="47"/>
      <c r="I44" s="39">
        <f>Zápasy!L34</f>
        <v>0</v>
      </c>
      <c r="Q44">
        <f>VLOOKUP(Z44,Rozlosování!$A$14:$D$163,3,0)</f>
        <v>4</v>
      </c>
      <c r="R44">
        <f>VLOOKUP(Z44,Rozlosování!$A$14:$D$163,4,0)</f>
        <v>2</v>
      </c>
      <c r="S44">
        <f t="shared" si="138"/>
        <v>2.04</v>
      </c>
      <c r="T44" s="9" t="str">
        <f t="shared" si="131"/>
        <v>:</v>
      </c>
      <c r="U44" t="e">
        <f t="shared" si="139"/>
        <v>#VALUE!</v>
      </c>
      <c r="V44" t="e">
        <f t="shared" si="140"/>
        <v>#VALUE!</v>
      </c>
      <c r="W44" t="e">
        <f t="shared" si="141"/>
        <v>#VALUE!</v>
      </c>
      <c r="X44" t="e">
        <f t="shared" si="134"/>
        <v>#VALUE!</v>
      </c>
      <c r="Z44" t="str">
        <f t="shared" si="135"/>
        <v>C20</v>
      </c>
    </row>
    <row r="45" spans="1:26">
      <c r="A45" t="s">
        <v>72</v>
      </c>
      <c r="B45" s="2">
        <v>21</v>
      </c>
      <c r="C45" t="str">
        <f t="shared" si="136"/>
        <v>Zubří</v>
      </c>
      <c r="D45" s="47" t="str">
        <f t="shared" si="137"/>
        <v>Zlín A</v>
      </c>
      <c r="E45" s="47"/>
      <c r="F45" s="47"/>
      <c r="G45" s="47"/>
      <c r="H45" s="47"/>
      <c r="I45" s="39">
        <f>Zápasy!L35</f>
        <v>0</v>
      </c>
      <c r="Q45">
        <f>VLOOKUP(Z45,Rozlosování!$A$14:$D$163,3,0)</f>
        <v>3</v>
      </c>
      <c r="R45">
        <f>VLOOKUP(Z45,Rozlosování!$A$14:$D$163,4,0)</f>
        <v>6</v>
      </c>
      <c r="S45">
        <f t="shared" si="138"/>
        <v>3.06</v>
      </c>
      <c r="T45" s="9" t="str">
        <f t="shared" si="131"/>
        <v>:</v>
      </c>
      <c r="U45" t="e">
        <f t="shared" si="139"/>
        <v>#VALUE!</v>
      </c>
      <c r="V45" t="e">
        <f t="shared" si="140"/>
        <v>#VALUE!</v>
      </c>
      <c r="W45" t="e">
        <f t="shared" si="141"/>
        <v>#VALUE!</v>
      </c>
      <c r="X45" t="e">
        <f t="shared" si="134"/>
        <v>#VALUE!</v>
      </c>
      <c r="Z45" t="str">
        <f t="shared" si="135"/>
        <v>C21</v>
      </c>
    </row>
    <row r="46" spans="1:26">
      <c r="A46" t="s">
        <v>73</v>
      </c>
      <c r="B46" s="2">
        <v>22</v>
      </c>
      <c r="C46" t="str">
        <f t="shared" si="136"/>
        <v>Bytča A</v>
      </c>
      <c r="D46" s="47" t="str">
        <f t="shared" si="137"/>
        <v>Trenčín</v>
      </c>
      <c r="E46" s="47"/>
      <c r="F46" s="47"/>
      <c r="G46" s="47"/>
      <c r="H46" s="47"/>
      <c r="I46" s="39">
        <f>Zápasy!L36</f>
        <v>0</v>
      </c>
      <c r="Q46">
        <f>VLOOKUP(Z46,Rozlosování!$A$14:$D$163,3,0)</f>
        <v>9</v>
      </c>
      <c r="R46">
        <f>VLOOKUP(Z46,Rozlosování!$A$14:$D$163,4,0)</f>
        <v>5</v>
      </c>
      <c r="S46">
        <f t="shared" si="138"/>
        <v>5.09</v>
      </c>
      <c r="T46" s="9" t="str">
        <f t="shared" si="131"/>
        <v>:</v>
      </c>
      <c r="U46" t="e">
        <f t="shared" si="139"/>
        <v>#VALUE!</v>
      </c>
      <c r="V46" t="e">
        <f t="shared" si="140"/>
        <v>#VALUE!</v>
      </c>
      <c r="W46" t="e">
        <f t="shared" si="141"/>
        <v>#VALUE!</v>
      </c>
      <c r="X46" t="e">
        <f t="shared" si="134"/>
        <v>#VALUE!</v>
      </c>
      <c r="Z46" t="str">
        <f t="shared" si="135"/>
        <v>C22</v>
      </c>
    </row>
    <row r="47" spans="1:26">
      <c r="A47" t="s">
        <v>74</v>
      </c>
      <c r="B47" s="2">
        <v>23</v>
      </c>
      <c r="C47" t="str">
        <f t="shared" si="136"/>
        <v>Veselí n.M.</v>
      </c>
      <c r="D47" s="47" t="str">
        <f t="shared" si="137"/>
        <v>Malacky</v>
      </c>
      <c r="E47" s="47"/>
      <c r="F47" s="47"/>
      <c r="G47" s="47"/>
      <c r="H47" s="47"/>
      <c r="I47" s="39">
        <f>Zápasy!L37</f>
        <v>0</v>
      </c>
      <c r="Q47">
        <f>VLOOKUP(Z47,Rozlosování!$A$14:$D$163,3,0)</f>
        <v>7</v>
      </c>
      <c r="R47">
        <f>VLOOKUP(Z47,Rozlosování!$A$14:$D$163,4,0)</f>
        <v>1</v>
      </c>
      <c r="S47">
        <f t="shared" si="138"/>
        <v>1.07</v>
      </c>
      <c r="T47" s="9" t="str">
        <f t="shared" si="131"/>
        <v>:</v>
      </c>
      <c r="U47" t="e">
        <f t="shared" si="139"/>
        <v>#VALUE!</v>
      </c>
      <c r="V47" t="e">
        <f t="shared" si="140"/>
        <v>#VALUE!</v>
      </c>
      <c r="W47" t="e">
        <f t="shared" si="141"/>
        <v>#VALUE!</v>
      </c>
      <c r="X47" t="e">
        <f t="shared" si="134"/>
        <v>#VALUE!</v>
      </c>
      <c r="Z47" t="str">
        <f t="shared" si="135"/>
        <v>C23</v>
      </c>
    </row>
    <row r="48" spans="1:26">
      <c r="A48" t="s">
        <v>75</v>
      </c>
      <c r="B48" s="2">
        <v>24</v>
      </c>
      <c r="C48" t="str">
        <f t="shared" si="136"/>
        <v>Bytča B</v>
      </c>
      <c r="D48" s="47" t="str">
        <f t="shared" si="137"/>
        <v>Zubří</v>
      </c>
      <c r="E48" s="47"/>
      <c r="F48" s="47"/>
      <c r="G48" s="47"/>
      <c r="H48" s="47"/>
      <c r="I48" s="39">
        <f>Zápasy!L38</f>
        <v>0</v>
      </c>
      <c r="Q48">
        <f>VLOOKUP(Z48,Rozlosování!$A$14:$D$163,3,0)</f>
        <v>2</v>
      </c>
      <c r="R48">
        <f>VLOOKUP(Z48,Rozlosování!$A$14:$D$163,4,0)</f>
        <v>3</v>
      </c>
      <c r="S48">
        <f t="shared" si="138"/>
        <v>2.0299999999999998</v>
      </c>
      <c r="T48" s="9" t="str">
        <f t="shared" si="131"/>
        <v>:</v>
      </c>
      <c r="U48" t="e">
        <f t="shared" si="139"/>
        <v>#VALUE!</v>
      </c>
      <c r="V48" t="e">
        <f t="shared" si="140"/>
        <v>#VALUE!</v>
      </c>
      <c r="W48" t="e">
        <f t="shared" si="141"/>
        <v>#VALUE!</v>
      </c>
      <c r="X48" t="e">
        <f t="shared" si="134"/>
        <v>#VALUE!</v>
      </c>
      <c r="Z48" t="str">
        <f t="shared" si="135"/>
        <v>C24</v>
      </c>
    </row>
    <row r="49" spans="1:26">
      <c r="A49" t="s">
        <v>76</v>
      </c>
      <c r="B49" s="2">
        <v>25</v>
      </c>
      <c r="C49" t="str">
        <f t="shared" si="136"/>
        <v>Trenčín</v>
      </c>
      <c r="D49" s="47" t="str">
        <f t="shared" si="137"/>
        <v>Zlín B</v>
      </c>
      <c r="E49" s="47"/>
      <c r="F49" s="47"/>
      <c r="G49" s="47"/>
      <c r="H49" s="47"/>
      <c r="I49" s="39">
        <f>Zápasy!L39</f>
        <v>0</v>
      </c>
      <c r="Q49">
        <f>VLOOKUP(Z49,Rozlosování!$A$14:$D$163,3,0)</f>
        <v>5</v>
      </c>
      <c r="R49">
        <f>VLOOKUP(Z49,Rozlosování!$A$14:$D$163,4,0)</f>
        <v>4</v>
      </c>
      <c r="S49">
        <f t="shared" si="138"/>
        <v>4.05</v>
      </c>
      <c r="T49" s="9" t="str">
        <f t="shared" si="131"/>
        <v>:</v>
      </c>
      <c r="U49" t="e">
        <f t="shared" si="139"/>
        <v>#VALUE!</v>
      </c>
      <c r="V49" t="e">
        <f t="shared" si="140"/>
        <v>#VALUE!</v>
      </c>
      <c r="W49" t="e">
        <f t="shared" si="141"/>
        <v>#VALUE!</v>
      </c>
      <c r="X49" t="e">
        <f t="shared" si="134"/>
        <v>#VALUE!</v>
      </c>
      <c r="Z49" t="str">
        <f t="shared" si="135"/>
        <v>C25</v>
      </c>
    </row>
    <row r="50" spans="1:26">
      <c r="A50" t="s">
        <v>77</v>
      </c>
      <c r="B50" s="2">
        <v>26</v>
      </c>
      <c r="C50" t="str">
        <f t="shared" si="136"/>
        <v>Nitra</v>
      </c>
      <c r="D50" s="47" t="str">
        <f t="shared" si="137"/>
        <v>Bytča A</v>
      </c>
      <c r="E50" s="47"/>
      <c r="F50" s="47"/>
      <c r="G50" s="47"/>
      <c r="H50" s="47"/>
      <c r="I50" s="39">
        <f>Zápasy!L40</f>
        <v>0</v>
      </c>
      <c r="Q50">
        <f>VLOOKUP(Z50,Rozlosování!$A$14:$D$163,3,0)</f>
        <v>8</v>
      </c>
      <c r="R50">
        <f>VLOOKUP(Z50,Rozlosování!$A$14:$D$163,4,0)</f>
        <v>9</v>
      </c>
      <c r="S50">
        <f t="shared" si="138"/>
        <v>8.09</v>
      </c>
      <c r="T50" s="9" t="str">
        <f t="shared" si="131"/>
        <v>:</v>
      </c>
      <c r="U50" t="e">
        <f t="shared" si="139"/>
        <v>#VALUE!</v>
      </c>
      <c r="V50" t="e">
        <f t="shared" si="140"/>
        <v>#VALUE!</v>
      </c>
      <c r="W50" t="e">
        <f t="shared" si="141"/>
        <v>#VALUE!</v>
      </c>
      <c r="X50" t="e">
        <f t="shared" si="134"/>
        <v>#VALUE!</v>
      </c>
      <c r="Z50" t="str">
        <f t="shared" si="135"/>
        <v>C26</v>
      </c>
    </row>
    <row r="51" spans="1:26">
      <c r="A51" t="s">
        <v>78</v>
      </c>
      <c r="B51" s="2">
        <v>27</v>
      </c>
      <c r="C51" t="str">
        <f t="shared" si="136"/>
        <v>Veselí n.M.</v>
      </c>
      <c r="D51" s="47" t="str">
        <f t="shared" si="137"/>
        <v>Zlín A</v>
      </c>
      <c r="E51" s="47"/>
      <c r="F51" s="47"/>
      <c r="G51" s="47"/>
      <c r="H51" s="47"/>
      <c r="I51" s="39">
        <f>Zápasy!L41</f>
        <v>0</v>
      </c>
      <c r="Q51">
        <f>VLOOKUP(Z51,Rozlosování!$A$14:$D$163,3,0)</f>
        <v>7</v>
      </c>
      <c r="R51">
        <f>VLOOKUP(Z51,Rozlosování!$A$14:$D$163,4,0)</f>
        <v>6</v>
      </c>
      <c r="S51">
        <f t="shared" si="138"/>
        <v>6.07</v>
      </c>
      <c r="T51" s="9" t="str">
        <f t="shared" si="131"/>
        <v>:</v>
      </c>
      <c r="U51" t="e">
        <f t="shared" si="139"/>
        <v>#VALUE!</v>
      </c>
      <c r="V51" t="e">
        <f t="shared" si="140"/>
        <v>#VALUE!</v>
      </c>
      <c r="W51" t="e">
        <f t="shared" si="141"/>
        <v>#VALUE!</v>
      </c>
      <c r="X51" t="e">
        <f t="shared" si="134"/>
        <v>#VALUE!</v>
      </c>
      <c r="Z51" t="str">
        <f t="shared" si="135"/>
        <v>C27</v>
      </c>
    </row>
    <row r="52" spans="1:26">
      <c r="A52" t="s">
        <v>79</v>
      </c>
      <c r="B52" s="2">
        <v>28</v>
      </c>
      <c r="C52" t="str">
        <f t="shared" si="136"/>
        <v>Zubří</v>
      </c>
      <c r="D52" s="47" t="str">
        <f t="shared" si="137"/>
        <v>Zlín B</v>
      </c>
      <c r="E52" s="47"/>
      <c r="F52" s="47"/>
      <c r="G52" s="47"/>
      <c r="H52" s="47"/>
      <c r="I52" s="39">
        <f>Zápasy!L42</f>
        <v>0</v>
      </c>
      <c r="Q52">
        <f>VLOOKUP(Z52,Rozlosování!$A$14:$D$163,3,0)</f>
        <v>3</v>
      </c>
      <c r="R52">
        <f>VLOOKUP(Z52,Rozlosování!$A$14:$D$163,4,0)</f>
        <v>4</v>
      </c>
      <c r="S52">
        <f t="shared" si="138"/>
        <v>3.04</v>
      </c>
      <c r="T52" s="9" t="str">
        <f t="shared" si="131"/>
        <v>:</v>
      </c>
      <c r="U52" t="e">
        <f t="shared" si="139"/>
        <v>#VALUE!</v>
      </c>
      <c r="V52" t="e">
        <f t="shared" si="140"/>
        <v>#VALUE!</v>
      </c>
      <c r="W52" t="e">
        <f t="shared" si="141"/>
        <v>#VALUE!</v>
      </c>
      <c r="X52" t="e">
        <f t="shared" si="134"/>
        <v>#VALUE!</v>
      </c>
      <c r="Z52" t="str">
        <f t="shared" si="135"/>
        <v>C28</v>
      </c>
    </row>
    <row r="53" spans="1:26">
      <c r="A53" t="s">
        <v>80</v>
      </c>
      <c r="B53" s="2">
        <v>29</v>
      </c>
      <c r="C53" t="str">
        <f t="shared" si="136"/>
        <v>Malacky</v>
      </c>
      <c r="D53" s="47" t="str">
        <f t="shared" si="137"/>
        <v>Trenčín</v>
      </c>
      <c r="E53" s="47"/>
      <c r="F53" s="47"/>
      <c r="G53" s="47"/>
      <c r="H53" s="47"/>
      <c r="I53" s="39">
        <f>Zápasy!L43</f>
        <v>0</v>
      </c>
      <c r="Q53">
        <f>VLOOKUP(Z53,Rozlosování!$A$14:$D$163,3,0)</f>
        <v>1</v>
      </c>
      <c r="R53">
        <f>VLOOKUP(Z53,Rozlosování!$A$14:$D$163,4,0)</f>
        <v>5</v>
      </c>
      <c r="S53">
        <f t="shared" si="138"/>
        <v>1.05</v>
      </c>
      <c r="T53" s="9" t="str">
        <f t="shared" si="131"/>
        <v>:</v>
      </c>
      <c r="U53" t="e">
        <f t="shared" si="139"/>
        <v>#VALUE!</v>
      </c>
      <c r="V53" t="e">
        <f t="shared" si="140"/>
        <v>#VALUE!</v>
      </c>
      <c r="W53" t="e">
        <f t="shared" si="141"/>
        <v>#VALUE!</v>
      </c>
      <c r="X53" t="e">
        <f t="shared" si="134"/>
        <v>#VALUE!</v>
      </c>
      <c r="Z53" t="str">
        <f t="shared" si="135"/>
        <v>C29</v>
      </c>
    </row>
    <row r="54" spans="1:26">
      <c r="A54" t="s">
        <v>81</v>
      </c>
      <c r="B54" s="2">
        <v>30</v>
      </c>
      <c r="C54" t="str">
        <f t="shared" si="136"/>
        <v>Nitra</v>
      </c>
      <c r="D54" s="47" t="str">
        <f t="shared" si="137"/>
        <v>Bytča B</v>
      </c>
      <c r="E54" s="47"/>
      <c r="F54" s="47"/>
      <c r="G54" s="47"/>
      <c r="H54" s="47"/>
      <c r="I54" s="39">
        <f>Zápasy!L44</f>
        <v>0</v>
      </c>
      <c r="Q54">
        <f>VLOOKUP(Z54,Rozlosování!$A$14:$D$163,3,0)</f>
        <v>8</v>
      </c>
      <c r="R54">
        <f>VLOOKUP(Z54,Rozlosování!$A$14:$D$163,4,0)</f>
        <v>2</v>
      </c>
      <c r="S54">
        <f t="shared" si="138"/>
        <v>2.08</v>
      </c>
      <c r="T54" s="9" t="str">
        <f t="shared" si="131"/>
        <v>:</v>
      </c>
      <c r="U54" t="e">
        <f t="shared" si="139"/>
        <v>#VALUE!</v>
      </c>
      <c r="V54" t="e">
        <f t="shared" si="140"/>
        <v>#VALUE!</v>
      </c>
      <c r="W54" t="e">
        <f t="shared" si="141"/>
        <v>#VALUE!</v>
      </c>
      <c r="X54" t="e">
        <f t="shared" si="134"/>
        <v>#VALUE!</v>
      </c>
      <c r="Z54" t="str">
        <f t="shared" si="135"/>
        <v>C30</v>
      </c>
    </row>
    <row r="55" spans="1:26">
      <c r="A55" t="s">
        <v>82</v>
      </c>
      <c r="B55" s="2">
        <v>31</v>
      </c>
      <c r="C55" t="str">
        <f t="shared" si="136"/>
        <v>Zlín A</v>
      </c>
      <c r="D55" s="47" t="str">
        <f t="shared" si="137"/>
        <v>Bytča A</v>
      </c>
      <c r="E55" s="47"/>
      <c r="F55" s="47"/>
      <c r="G55" s="47"/>
      <c r="H55" s="47"/>
      <c r="I55" s="39">
        <f>Zápasy!L45</f>
        <v>0</v>
      </c>
      <c r="Q55">
        <f>VLOOKUP(Z55,Rozlosování!$A$14:$D$163,3,0)</f>
        <v>6</v>
      </c>
      <c r="R55">
        <f>VLOOKUP(Z55,Rozlosování!$A$14:$D$163,4,0)</f>
        <v>9</v>
      </c>
      <c r="S55">
        <f t="shared" si="138"/>
        <v>6.09</v>
      </c>
      <c r="T55" s="9" t="str">
        <f t="shared" si="131"/>
        <v>:</v>
      </c>
      <c r="U55" t="e">
        <f t="shared" si="139"/>
        <v>#VALUE!</v>
      </c>
      <c r="V55" t="e">
        <f t="shared" si="140"/>
        <v>#VALUE!</v>
      </c>
      <c r="W55" t="e">
        <f t="shared" si="141"/>
        <v>#VALUE!</v>
      </c>
      <c r="X55" t="e">
        <f t="shared" si="134"/>
        <v>#VALUE!</v>
      </c>
      <c r="Z55" t="str">
        <f t="shared" si="135"/>
        <v>C31</v>
      </c>
    </row>
    <row r="56" spans="1:26">
      <c r="A56" t="s">
        <v>83</v>
      </c>
      <c r="B56" s="2">
        <v>32</v>
      </c>
      <c r="C56" t="str">
        <f t="shared" si="136"/>
        <v>Zlín B</v>
      </c>
      <c r="D56" s="47" t="str">
        <f t="shared" si="137"/>
        <v>Veselí n.M.</v>
      </c>
      <c r="E56" s="47"/>
      <c r="F56" s="47"/>
      <c r="G56" s="47"/>
      <c r="H56" s="47"/>
      <c r="I56" s="39">
        <f>Zápasy!L46</f>
        <v>0</v>
      </c>
      <c r="Q56">
        <f>VLOOKUP(Z56,Rozlosování!$A$14:$D$163,3,0)</f>
        <v>4</v>
      </c>
      <c r="R56">
        <f>VLOOKUP(Z56,Rozlosování!$A$14:$D$163,4,0)</f>
        <v>7</v>
      </c>
      <c r="S56">
        <f t="shared" si="138"/>
        <v>4.07</v>
      </c>
      <c r="T56" s="9" t="str">
        <f t="shared" si="131"/>
        <v>:</v>
      </c>
      <c r="U56" t="e">
        <f t="shared" si="139"/>
        <v>#VALUE!</v>
      </c>
      <c r="V56" t="e">
        <f t="shared" si="140"/>
        <v>#VALUE!</v>
      </c>
      <c r="W56" t="e">
        <f t="shared" si="141"/>
        <v>#VALUE!</v>
      </c>
      <c r="X56" t="e">
        <f t="shared" si="134"/>
        <v>#VALUE!</v>
      </c>
      <c r="Z56" t="str">
        <f t="shared" si="135"/>
        <v>C32</v>
      </c>
    </row>
    <row r="57" spans="1:26">
      <c r="A57" t="s">
        <v>84</v>
      </c>
      <c r="B57" s="2">
        <v>33</v>
      </c>
      <c r="C57" t="str">
        <f t="shared" si="136"/>
        <v>Bytča B</v>
      </c>
      <c r="D57" s="47" t="str">
        <f t="shared" si="137"/>
        <v>Trenčín</v>
      </c>
      <c r="E57" s="47"/>
      <c r="F57" s="47"/>
      <c r="G57" s="47"/>
      <c r="H57" s="47"/>
      <c r="I57" s="39">
        <f>Zápasy!L47</f>
        <v>0</v>
      </c>
      <c r="Q57">
        <f>VLOOKUP(Z57,Rozlosování!$A$14:$D$163,3,0)</f>
        <v>2</v>
      </c>
      <c r="R57">
        <f>VLOOKUP(Z57,Rozlosování!$A$14:$D$163,4,0)</f>
        <v>5</v>
      </c>
      <c r="S57">
        <f t="shared" si="138"/>
        <v>2.0499999999999998</v>
      </c>
      <c r="T57" s="9" t="str">
        <f t="shared" si="131"/>
        <v>:</v>
      </c>
      <c r="U57" t="e">
        <f t="shared" si="139"/>
        <v>#VALUE!</v>
      </c>
      <c r="V57" t="e">
        <f t="shared" si="140"/>
        <v>#VALUE!</v>
      </c>
      <c r="W57" t="e">
        <f t="shared" si="141"/>
        <v>#VALUE!</v>
      </c>
      <c r="X57" t="e">
        <f t="shared" si="134"/>
        <v>#VALUE!</v>
      </c>
      <c r="Z57" t="str">
        <f t="shared" si="135"/>
        <v>C33</v>
      </c>
    </row>
    <row r="58" spans="1:26">
      <c r="A58" t="s">
        <v>85</v>
      </c>
      <c r="B58" s="2">
        <v>34</v>
      </c>
      <c r="C58" t="str">
        <f t="shared" si="136"/>
        <v>Zlín A</v>
      </c>
      <c r="D58" s="47" t="str">
        <f t="shared" si="137"/>
        <v>Nitra</v>
      </c>
      <c r="E58" s="47"/>
      <c r="F58" s="47"/>
      <c r="G58" s="47"/>
      <c r="H58" s="47"/>
      <c r="I58" s="39">
        <f>Zápasy!L48</f>
        <v>0</v>
      </c>
      <c r="Q58">
        <f>VLOOKUP(Z58,Rozlosování!$A$14:$D$163,3,0)</f>
        <v>6</v>
      </c>
      <c r="R58">
        <f>VLOOKUP(Z58,Rozlosování!$A$14:$D$163,4,0)</f>
        <v>8</v>
      </c>
      <c r="S58">
        <f t="shared" si="138"/>
        <v>6.08</v>
      </c>
      <c r="T58" s="9" t="str">
        <f t="shared" si="131"/>
        <v>:</v>
      </c>
      <c r="U58" t="e">
        <f t="shared" si="139"/>
        <v>#VALUE!</v>
      </c>
      <c r="V58" t="e">
        <f t="shared" si="140"/>
        <v>#VALUE!</v>
      </c>
      <c r="W58" t="e">
        <f t="shared" si="141"/>
        <v>#VALUE!</v>
      </c>
      <c r="X58" t="e">
        <f t="shared" si="134"/>
        <v>#VALUE!</v>
      </c>
      <c r="Z58" t="str">
        <f t="shared" si="135"/>
        <v>C34</v>
      </c>
    </row>
    <row r="59" spans="1:26">
      <c r="A59" t="s">
        <v>86</v>
      </c>
      <c r="B59" s="2">
        <v>35</v>
      </c>
      <c r="C59" t="str">
        <f t="shared" si="136"/>
        <v>Zubří</v>
      </c>
      <c r="D59" s="47" t="str">
        <f t="shared" si="137"/>
        <v>Veselí n.M.</v>
      </c>
      <c r="E59" s="47"/>
      <c r="F59" s="47"/>
      <c r="G59" s="47"/>
      <c r="H59" s="47"/>
      <c r="I59" s="39">
        <f>Zápasy!L49</f>
        <v>0</v>
      </c>
      <c r="Q59">
        <f>VLOOKUP(Z59,Rozlosování!$A$14:$D$163,3,0)</f>
        <v>3</v>
      </c>
      <c r="R59">
        <f>VLOOKUP(Z59,Rozlosování!$A$14:$D$163,4,0)</f>
        <v>7</v>
      </c>
      <c r="S59">
        <f t="shared" si="138"/>
        <v>3.07</v>
      </c>
      <c r="T59" s="9" t="str">
        <f t="shared" si="131"/>
        <v>:</v>
      </c>
      <c r="U59" t="e">
        <f t="shared" si="139"/>
        <v>#VALUE!</v>
      </c>
      <c r="V59" t="e">
        <f t="shared" si="140"/>
        <v>#VALUE!</v>
      </c>
      <c r="W59" t="e">
        <f t="shared" si="141"/>
        <v>#VALUE!</v>
      </c>
      <c r="X59" t="e">
        <f t="shared" si="134"/>
        <v>#VALUE!</v>
      </c>
      <c r="Z59" t="str">
        <f t="shared" si="135"/>
        <v>C35</v>
      </c>
    </row>
    <row r="60" spans="1:26">
      <c r="A60" t="s">
        <v>87</v>
      </c>
      <c r="B60" s="2">
        <v>36</v>
      </c>
      <c r="C60" t="str">
        <f t="shared" si="136"/>
        <v>Malacky</v>
      </c>
      <c r="D60" s="47" t="str">
        <f t="shared" si="137"/>
        <v>Bytča A</v>
      </c>
      <c r="E60" s="47"/>
      <c r="F60" s="47"/>
      <c r="G60" s="47"/>
      <c r="H60" s="47"/>
      <c r="I60" s="39">
        <f>Zápasy!L50</f>
        <v>0</v>
      </c>
      <c r="Q60">
        <f>VLOOKUP(Z60,Rozlosování!$A$14:$D$163,3,0)</f>
        <v>1</v>
      </c>
      <c r="R60">
        <f>VLOOKUP(Z60,Rozlosování!$A$14:$D$163,4,0)</f>
        <v>9</v>
      </c>
      <c r="S60">
        <f t="shared" si="138"/>
        <v>1.0900000000000001</v>
      </c>
      <c r="T60" s="9" t="str">
        <f t="shared" si="131"/>
        <v>:</v>
      </c>
      <c r="U60" t="e">
        <f t="shared" si="139"/>
        <v>#VALUE!</v>
      </c>
      <c r="V60" t="e">
        <f t="shared" si="140"/>
        <v>#VALUE!</v>
      </c>
      <c r="W60" t="e">
        <f t="shared" si="141"/>
        <v>#VALUE!</v>
      </c>
      <c r="X60" t="e">
        <f t="shared" si="134"/>
        <v>#VALUE!</v>
      </c>
      <c r="Z60" t="str">
        <f t="shared" si="135"/>
        <v>C36</v>
      </c>
    </row>
  </sheetData>
  <sheetProtection sheet="1" objects="1" scenarios="1"/>
  <autoFilter ref="C24:H52">
    <filterColumn colId="1" showButton="0"/>
    <filterColumn colId="2" showButton="0"/>
    <filterColumn colId="3" showButton="0"/>
    <filterColumn colId="4" showButton="0"/>
  </autoFilter>
  <mergeCells count="37">
    <mergeCell ref="D29:H29"/>
    <mergeCell ref="D24:H24"/>
    <mergeCell ref="D25:H25"/>
    <mergeCell ref="D26:H26"/>
    <mergeCell ref="D27:H27"/>
    <mergeCell ref="D28:H28"/>
    <mergeCell ref="D41:H41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53:H5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60:H60"/>
    <mergeCell ref="D54:H54"/>
    <mergeCell ref="D55:H55"/>
    <mergeCell ref="D56:H56"/>
    <mergeCell ref="D57:H57"/>
    <mergeCell ref="D58:H58"/>
    <mergeCell ref="D59:H59"/>
  </mergeCells>
  <conditionalFormatting sqref="P2">
    <cfRule type="expression" dxfId="0" priority="1">
      <formula>$BM$23&lt;&gt;0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Popis</vt:lpstr>
      <vt:lpstr>Rozlosování</vt:lpstr>
      <vt:lpstr>Zápasy</vt:lpstr>
      <vt:lpstr>T9</vt:lpstr>
    </vt:vector>
  </TitlesOfParts>
  <Company>TREXIMA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Krejčiřík</dc:creator>
  <cp:lastModifiedBy>Milan</cp:lastModifiedBy>
  <cp:lastPrinted>2016-08-12T08:34:01Z</cp:lastPrinted>
  <dcterms:created xsi:type="dcterms:W3CDTF">2014-03-19T06:50:23Z</dcterms:created>
  <dcterms:modified xsi:type="dcterms:W3CDTF">2016-08-15T21:07:39Z</dcterms:modified>
</cp:coreProperties>
</file>